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 activeTab="1"/>
  </bookViews>
  <sheets>
    <sheet name="Расчет общ 1 полугод 2025" sheetId="9" r:id="rId1"/>
    <sheet name="Расчет общ 2 полугод 2025" sheetId="10" r:id="rId2"/>
  </sheets>
  <externalReferences>
    <externalReference r:id="rId3"/>
  </externalReferences>
  <definedNames>
    <definedName name="_xlnm.Print_Area" localSheetId="0">'Расчет общ 1 полугод 2025'!$A$1:$P$22</definedName>
    <definedName name="_xlnm.Print_Area" localSheetId="1">'Расчет общ 2 полугод 2025'!$A$1:$P$22</definedName>
  </definedNames>
  <calcPr calcId="162913"/>
</workbook>
</file>

<file path=xl/calcChain.xml><?xml version="1.0" encoding="utf-8"?>
<calcChain xmlns="http://schemas.openxmlformats.org/spreadsheetml/2006/main">
  <c r="L18" i="10" l="1"/>
  <c r="K18" i="10"/>
  <c r="L18" i="9"/>
  <c r="K18" i="9"/>
  <c r="G13" i="9" l="1"/>
  <c r="G13" i="10"/>
  <c r="L13" i="10" s="1"/>
  <c r="L17" i="10"/>
  <c r="K17" i="10"/>
  <c r="N16" i="10"/>
  <c r="M16" i="10"/>
  <c r="L16" i="10"/>
  <c r="K16" i="10"/>
  <c r="O16" i="10" s="1"/>
  <c r="N15" i="10"/>
  <c r="M15" i="10"/>
  <c r="L15" i="10"/>
  <c r="K15" i="10"/>
  <c r="O15" i="10" s="1"/>
  <c r="N14" i="10"/>
  <c r="G14" i="10"/>
  <c r="M14" i="10" s="1"/>
  <c r="N13" i="10"/>
  <c r="K13" i="10"/>
  <c r="N12" i="10"/>
  <c r="N11" i="10" s="1"/>
  <c r="L12" i="10"/>
  <c r="K12" i="10"/>
  <c r="N10" i="10"/>
  <c r="M10" i="10"/>
  <c r="L10" i="10"/>
  <c r="K10" i="10"/>
  <c r="O10" i="10" s="1"/>
  <c r="O8" i="10"/>
  <c r="O18" i="10" s="1"/>
  <c r="M8" i="10"/>
  <c r="M18" i="10" s="1"/>
  <c r="L8" i="10"/>
  <c r="K8" i="10"/>
  <c r="N8" i="10" s="1"/>
  <c r="N18" i="10" s="1"/>
  <c r="J6" i="10"/>
  <c r="A6" i="10"/>
  <c r="K14" i="10" l="1"/>
  <c r="O14" i="10" s="1"/>
  <c r="O13" i="10"/>
  <c r="O11" i="10" s="1"/>
  <c r="M13" i="10"/>
  <c r="M11" i="10" s="1"/>
  <c r="K11" i="10"/>
  <c r="L11" i="10"/>
  <c r="L20" i="10" s="1"/>
  <c r="L14" i="10"/>
  <c r="K20" i="10"/>
  <c r="L17" i="9" l="1"/>
  <c r="K17" i="9"/>
  <c r="N16" i="9"/>
  <c r="M16" i="9"/>
  <c r="L16" i="9"/>
  <c r="K16" i="9"/>
  <c r="O16" i="9" s="1"/>
  <c r="N15" i="9"/>
  <c r="M15" i="9"/>
  <c r="L15" i="9"/>
  <c r="K15" i="9"/>
  <c r="O15" i="9" s="1"/>
  <c r="N14" i="9"/>
  <c r="G14" i="9"/>
  <c r="M14" i="9" s="1"/>
  <c r="N13" i="9"/>
  <c r="L13" i="9"/>
  <c r="K13" i="9"/>
  <c r="O13" i="9" s="1"/>
  <c r="O11" i="9" s="1"/>
  <c r="N12" i="9"/>
  <c r="L12" i="9"/>
  <c r="K12" i="9"/>
  <c r="N10" i="9"/>
  <c r="M10" i="9"/>
  <c r="L10" i="9"/>
  <c r="K10" i="9"/>
  <c r="O10" i="9" s="1"/>
  <c r="O8" i="9"/>
  <c r="O18" i="9" s="1"/>
  <c r="M8" i="9"/>
  <c r="M18" i="9" s="1"/>
  <c r="L8" i="9"/>
  <c r="K8" i="9"/>
  <c r="N8" i="9" s="1"/>
  <c r="N18" i="9" s="1"/>
  <c r="J6" i="9"/>
  <c r="A6" i="9"/>
  <c r="N11" i="9" l="1"/>
  <c r="M13" i="9"/>
  <c r="M11" i="9" s="1"/>
  <c r="L11" i="9"/>
  <c r="K11" i="9"/>
  <c r="K14" i="9"/>
  <c r="O14" i="9" s="1"/>
  <c r="L14" i="9"/>
  <c r="L20" i="9" l="1"/>
  <c r="K20" i="9"/>
</calcChain>
</file>

<file path=xl/sharedStrings.xml><?xml version="1.0" encoding="utf-8"?>
<sst xmlns="http://schemas.openxmlformats.org/spreadsheetml/2006/main" count="62" uniqueCount="32">
  <si>
    <t>Тариф с НДС</t>
  </si>
  <si>
    <t>Расчет платы, руб./мес. (бюджет)</t>
  </si>
  <si>
    <t>Расчет платы, руб./мес. (внебюджет)</t>
  </si>
  <si>
    <t>Плата за пользование жилым помещением (оплата за наем), руб./кв.м.</t>
  </si>
  <si>
    <t>Плата за коммунальные услуги:</t>
  </si>
  <si>
    <t>Горячее водоснабжение:</t>
  </si>
  <si>
    <t>- компонент на теплоноситель, руб./куб.м</t>
  </si>
  <si>
    <t>- компонент на тепловую энергию, руб./Гкал</t>
  </si>
  <si>
    <t>Холодное водоснабжение, руб./куб.м</t>
  </si>
  <si>
    <t>Электроэнергия, руб./кВт.ч.</t>
  </si>
  <si>
    <t>Водоотведение, руб./куб.м</t>
  </si>
  <si>
    <t>Итого плата за общежитие с 1 проживающего, руб.</t>
  </si>
  <si>
    <t xml:space="preserve"> </t>
  </si>
  <si>
    <t>составил экономист Деменко Татьяна Геннадьевна</t>
  </si>
  <si>
    <t>Обращение с ТКО, руб./куб.м</t>
  </si>
  <si>
    <t>-</t>
  </si>
  <si>
    <r>
      <t xml:space="preserve">Коэффициент, учитывающий получаемую организацией субсидию на финансовое обеспечение гос.задания                                                       </t>
    </r>
    <r>
      <rPr>
        <sz val="16"/>
        <rFont val="Times New Roman"/>
        <family val="1"/>
        <charset val="204"/>
      </rPr>
      <t>(письмо Министерства обр-я и науки РФ №09-567 от 26.03.2014г.)</t>
    </r>
  </si>
  <si>
    <r>
      <t xml:space="preserve">Коэффициент                                            </t>
    </r>
    <r>
      <rPr>
        <sz val="16"/>
        <rFont val="Times New Roman"/>
        <family val="1"/>
        <charset val="204"/>
      </rPr>
      <t>(Приказ МЗ КК №1-н от 12.01.2015г.; Постановление Правительства РФ №1190 от 14.11.2014г.)</t>
    </r>
  </si>
  <si>
    <t>% повышения</t>
  </si>
  <si>
    <t>Теплоснабжение, руб./Гкал/кв.м. (6кв.м. на 1 чел.)</t>
  </si>
  <si>
    <t>Приказ министерства тарифной политики Кр. Кр. N 207-п от 29.11.2023</t>
  </si>
  <si>
    <t>Приказ министерства тарифной политики Кр. Кр. N 205-п 29.11.2023</t>
  </si>
  <si>
    <t>Приказ Министерства тарифной политики Кр. Кр. №717-в от 28.11.2023</t>
  </si>
  <si>
    <t>Приказ Министерства тарифной политики Кр. Кр. №719-в от 28.11.2023</t>
  </si>
  <si>
    <t>Приказ Министерства тарифной политики Кр. Кр. №865-в от 11.12.2023</t>
  </si>
  <si>
    <t>Расчет платы за проживание в общежитии для обучающихся КГБПОУ ЛМТ с 01.01.2025г. по 30.06.2025г.</t>
  </si>
  <si>
    <t>Приказ Министерства тарифной политики Кр. Кр. №86-э от 09.12.2024</t>
  </si>
  <si>
    <t>Приказ Министерства экологии Кр.кр. №77-1232-од от 14.11.2024</t>
  </si>
  <si>
    <t>Действующая цена 2024</t>
  </si>
  <si>
    <t>Постановление Администрации г.Лесосибирска №418 от 12.05.2021г. (в ред.от 13.12.24г. №1878)</t>
  </si>
  <si>
    <r>
      <t xml:space="preserve">Норматив потребления                  </t>
    </r>
    <r>
      <rPr>
        <sz val="16"/>
        <rFont val="Times New Roman"/>
        <family val="1"/>
        <charset val="204"/>
      </rPr>
      <t xml:space="preserve">( Приказы Министерства промышленности, энергетики и ЖКХ Кр.кр. №14-36н, 14-37н (в ред.от 04.12.2023 № 46-н), 14-38н (в ред.от 30.05.2022), 14-39н от 04.12.2020г.; Приказ Министерства экологии  Кр.кр. №77-1232-од от 14.11.2024г.)
 </t>
    </r>
  </si>
  <si>
    <t>Расчет платы за проживание в общежитии для обучающихся КГБПОУ ЛМТ с 01.07.2025г. по 31.12.2025г.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</si>
</sst>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0" fontId="1" fillId="0" borderId="0" xfId="1" applyFont="1"/>
    <xf numFmtId="0" fontId="1" fillId="0" borderId="13" xfId="1" applyBorder="1"/>
    <xf numFmtId="164" fontId="6" fillId="0" borderId="7" xfId="1" applyNumberFormat="1" applyFont="1" applyBorder="1"/>
    <xf numFmtId="0" fontId="6" fillId="0" borderId="7" xfId="1" applyFont="1" applyBorder="1"/>
    <xf numFmtId="164" fontId="6" fillId="0" borderId="7" xfId="1" applyNumberFormat="1" applyFont="1" applyBorder="1" applyAlignment="1">
      <alignment horizontal="right"/>
    </xf>
    <xf numFmtId="164" fontId="6" fillId="0" borderId="7" xfId="1" applyNumberFormat="1" applyFont="1" applyBorder="1" applyAlignment="1">
      <alignment wrapText="1"/>
    </xf>
    <xf numFmtId="4" fontId="6" fillId="0" borderId="7" xfId="1" applyNumberFormat="1" applyFont="1" applyFill="1" applyBorder="1"/>
    <xf numFmtId="4" fontId="6" fillId="2" borderId="7" xfId="1" applyNumberFormat="1" applyFont="1" applyFill="1" applyBorder="1"/>
    <xf numFmtId="0" fontId="6" fillId="0" borderId="0" xfId="1" applyFont="1"/>
    <xf numFmtId="4" fontId="6" fillId="0" borderId="7" xfId="1" applyNumberFormat="1" applyFont="1" applyBorder="1"/>
    <xf numFmtId="0" fontId="6" fillId="0" borderId="7" xfId="1" applyFont="1" applyFill="1" applyBorder="1"/>
    <xf numFmtId="4" fontId="6" fillId="0" borderId="7" xfId="1" applyNumberFormat="1" applyFont="1" applyBorder="1" applyAlignment="1">
      <alignment horizontal="right"/>
    </xf>
    <xf numFmtId="2" fontId="6" fillId="0" borderId="7" xfId="1" applyNumberFormat="1" applyFont="1" applyBorder="1"/>
    <xf numFmtId="4" fontId="6" fillId="0" borderId="7" xfId="1" applyNumberFormat="1" applyFont="1" applyBorder="1" applyAlignment="1">
      <alignment wrapText="1"/>
    </xf>
    <xf numFmtId="4" fontId="6" fillId="0" borderId="7" xfId="1" applyNumberFormat="1" applyFont="1" applyFill="1" applyBorder="1" applyAlignment="1">
      <alignment horizontal="right"/>
    </xf>
    <xf numFmtId="2" fontId="6" fillId="2" borderId="7" xfId="1" applyNumberFormat="1" applyFont="1" applyFill="1" applyBorder="1"/>
    <xf numFmtId="164" fontId="5" fillId="0" borderId="7" xfId="1" applyNumberFormat="1" applyFont="1" applyBorder="1"/>
    <xf numFmtId="164" fontId="5" fillId="0" borderId="0" xfId="1" applyNumberFormat="1" applyFont="1" applyBorder="1"/>
    <xf numFmtId="3" fontId="6" fillId="0" borderId="0" xfId="1" applyNumberFormat="1" applyFont="1" applyFill="1" applyBorder="1"/>
    <xf numFmtId="165" fontId="6" fillId="0" borderId="7" xfId="1" applyNumberFormat="1" applyFont="1" applyBorder="1"/>
    <xf numFmtId="164" fontId="6" fillId="0" borderId="7" xfId="1" applyNumberFormat="1" applyFont="1" applyFill="1" applyBorder="1" applyAlignment="1">
      <alignment wrapText="1"/>
    </xf>
    <xf numFmtId="0" fontId="6" fillId="0" borderId="7" xfId="1" applyFont="1" applyBorder="1" applyAlignme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0" fontId="6" fillId="0" borderId="7" xfId="1" applyFont="1" applyBorder="1" applyAlignment="1">
      <alignment wrapText="1"/>
    </xf>
    <xf numFmtId="0" fontId="6" fillId="0" borderId="8" xfId="1" applyFont="1" applyBorder="1" applyAlignment="1">
      <alignment horizontal="left" wrapText="1"/>
    </xf>
    <xf numFmtId="0" fontId="6" fillId="0" borderId="9" xfId="1" applyFont="1" applyBorder="1" applyAlignment="1">
      <alignment horizontal="left" wrapText="1"/>
    </xf>
    <xf numFmtId="0" fontId="6" fillId="0" borderId="10" xfId="1" applyFont="1" applyBorder="1" applyAlignment="1">
      <alignment horizontal="left" wrapText="1"/>
    </xf>
    <xf numFmtId="49" fontId="6" fillId="0" borderId="8" xfId="1" applyNumberFormat="1" applyFont="1" applyBorder="1" applyAlignment="1">
      <alignment horizontal="left" wrapText="1"/>
    </xf>
    <xf numFmtId="49" fontId="6" fillId="0" borderId="9" xfId="1" applyNumberFormat="1" applyFont="1" applyBorder="1" applyAlignment="1">
      <alignment horizontal="left" wrapText="1"/>
    </xf>
    <xf numFmtId="49" fontId="6" fillId="0" borderId="10" xfId="1" applyNumberFormat="1" applyFont="1" applyBorder="1" applyAlignment="1">
      <alignment horizontal="left" wrapText="1"/>
    </xf>
    <xf numFmtId="0" fontId="6" fillId="0" borderId="8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10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8;&#1040;&#1053;&#1071;\&#1054;&#1041;&#1065;&#1045;&#1046;&#1048;&#1058;&#1048;&#1045;\2022\&#1050;&#1072;&#1083;&#1100;&#1082;&#1091;&#1083;&#1103;&#1094;&#1080;&#1103;%20&#1087;&#1083;&#1072;&#1090;&#1099;%20&#1079;&#1072;%20&#1086;&#1073;&#1097;&#1077;&#1078;&#1080;&#1090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Расчет общ 2008-2009"/>
      <sheetName val="Расчет общ 2009-2010"/>
      <sheetName val="Расчет общ 2010-2011"/>
      <sheetName val="Расчет общ на 2015"/>
      <sheetName val="Расчет общ на 2015 (2)"/>
      <sheetName val="калькуляция 2015"/>
      <sheetName val="доп.услуги"/>
      <sheetName val="Расчет общ на 2015 (для кру)"/>
      <sheetName val="Расчет общ на 2016"/>
      <sheetName val="Расчет общ на 2016 -2017"/>
      <sheetName val="Расчет общ на 2016 (2)"/>
      <sheetName val="Расчет общ на 2017"/>
      <sheetName val="Расчет общ на 2018"/>
      <sheetName val="Расчет общ на 2018г"/>
      <sheetName val="Расчет общ на 2018г (2)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A11" t="str">
            <v xml:space="preserve">Перечень услуг </v>
          </cell>
          <cell r="G11" t="str">
            <v>Нормативно-правовой акт по утверждению цены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32"/>
  <sheetViews>
    <sheetView view="pageBreakPreview" zoomScale="68" zoomScaleNormal="100" zoomScaleSheetLayoutView="68" workbookViewId="0">
      <selection activeCell="L19" sqref="L19"/>
    </sheetView>
  </sheetViews>
  <sheetFormatPr defaultRowHeight="12.75" x14ac:dyDescent="0.2"/>
  <cols>
    <col min="1" max="4" width="9.140625" style="1"/>
    <col min="5" max="5" width="10.140625" style="1" customWidth="1"/>
    <col min="6" max="6" width="33" style="1" customWidth="1"/>
    <col min="7" max="7" width="20.7109375" style="1" customWidth="1"/>
    <col min="8" max="8" width="39.28515625" style="1" customWidth="1"/>
    <col min="9" max="9" width="26.140625" style="1" customWidth="1"/>
    <col min="10" max="10" width="38.140625" style="1" customWidth="1"/>
    <col min="11" max="11" width="28.85546875" style="1" customWidth="1"/>
    <col min="12" max="12" width="34" style="1" customWidth="1"/>
    <col min="13" max="13" width="3" style="1" hidden="1" customWidth="1"/>
    <col min="14" max="15" width="9.140625" style="1" hidden="1" customWidth="1"/>
    <col min="16" max="260" width="9.140625" style="1"/>
    <col min="261" max="261" width="10.140625" style="1" customWidth="1"/>
    <col min="262" max="262" width="33.5703125" style="1" customWidth="1"/>
    <col min="263" max="263" width="19" style="1" customWidth="1"/>
    <col min="264" max="264" width="13.28515625" style="1" customWidth="1"/>
    <col min="265" max="265" width="10.42578125" style="1" customWidth="1"/>
    <col min="266" max="266" width="27" style="1" customWidth="1"/>
    <col min="267" max="267" width="28.85546875" style="1" customWidth="1"/>
    <col min="268" max="268" width="34" style="1" customWidth="1"/>
    <col min="269" max="271" width="0" style="1" hidden="1" customWidth="1"/>
    <col min="272" max="516" width="9.140625" style="1"/>
    <col min="517" max="517" width="10.140625" style="1" customWidth="1"/>
    <col min="518" max="518" width="33.5703125" style="1" customWidth="1"/>
    <col min="519" max="519" width="19" style="1" customWidth="1"/>
    <col min="520" max="520" width="13.28515625" style="1" customWidth="1"/>
    <col min="521" max="521" width="10.42578125" style="1" customWidth="1"/>
    <col min="522" max="522" width="27" style="1" customWidth="1"/>
    <col min="523" max="523" width="28.85546875" style="1" customWidth="1"/>
    <col min="524" max="524" width="34" style="1" customWidth="1"/>
    <col min="525" max="527" width="0" style="1" hidden="1" customWidth="1"/>
    <col min="528" max="772" width="9.140625" style="1"/>
    <col min="773" max="773" width="10.140625" style="1" customWidth="1"/>
    <col min="774" max="774" width="33.5703125" style="1" customWidth="1"/>
    <col min="775" max="775" width="19" style="1" customWidth="1"/>
    <col min="776" max="776" width="13.28515625" style="1" customWidth="1"/>
    <col min="777" max="777" width="10.42578125" style="1" customWidth="1"/>
    <col min="778" max="778" width="27" style="1" customWidth="1"/>
    <col min="779" max="779" width="28.85546875" style="1" customWidth="1"/>
    <col min="780" max="780" width="34" style="1" customWidth="1"/>
    <col min="781" max="783" width="0" style="1" hidden="1" customWidth="1"/>
    <col min="784" max="1028" width="9.140625" style="1"/>
    <col min="1029" max="1029" width="10.140625" style="1" customWidth="1"/>
    <col min="1030" max="1030" width="33.5703125" style="1" customWidth="1"/>
    <col min="1031" max="1031" width="19" style="1" customWidth="1"/>
    <col min="1032" max="1032" width="13.28515625" style="1" customWidth="1"/>
    <col min="1033" max="1033" width="10.42578125" style="1" customWidth="1"/>
    <col min="1034" max="1034" width="27" style="1" customWidth="1"/>
    <col min="1035" max="1035" width="28.85546875" style="1" customWidth="1"/>
    <col min="1036" max="1036" width="34" style="1" customWidth="1"/>
    <col min="1037" max="1039" width="0" style="1" hidden="1" customWidth="1"/>
    <col min="1040" max="1284" width="9.140625" style="1"/>
    <col min="1285" max="1285" width="10.140625" style="1" customWidth="1"/>
    <col min="1286" max="1286" width="33.5703125" style="1" customWidth="1"/>
    <col min="1287" max="1287" width="19" style="1" customWidth="1"/>
    <col min="1288" max="1288" width="13.28515625" style="1" customWidth="1"/>
    <col min="1289" max="1289" width="10.42578125" style="1" customWidth="1"/>
    <col min="1290" max="1290" width="27" style="1" customWidth="1"/>
    <col min="1291" max="1291" width="28.85546875" style="1" customWidth="1"/>
    <col min="1292" max="1292" width="34" style="1" customWidth="1"/>
    <col min="1293" max="1295" width="0" style="1" hidden="1" customWidth="1"/>
    <col min="1296" max="1540" width="9.140625" style="1"/>
    <col min="1541" max="1541" width="10.140625" style="1" customWidth="1"/>
    <col min="1542" max="1542" width="33.5703125" style="1" customWidth="1"/>
    <col min="1543" max="1543" width="19" style="1" customWidth="1"/>
    <col min="1544" max="1544" width="13.28515625" style="1" customWidth="1"/>
    <col min="1545" max="1545" width="10.42578125" style="1" customWidth="1"/>
    <col min="1546" max="1546" width="27" style="1" customWidth="1"/>
    <col min="1547" max="1547" width="28.85546875" style="1" customWidth="1"/>
    <col min="1548" max="1548" width="34" style="1" customWidth="1"/>
    <col min="1549" max="1551" width="0" style="1" hidden="1" customWidth="1"/>
    <col min="1552" max="1796" width="9.140625" style="1"/>
    <col min="1797" max="1797" width="10.140625" style="1" customWidth="1"/>
    <col min="1798" max="1798" width="33.5703125" style="1" customWidth="1"/>
    <col min="1799" max="1799" width="19" style="1" customWidth="1"/>
    <col min="1800" max="1800" width="13.28515625" style="1" customWidth="1"/>
    <col min="1801" max="1801" width="10.42578125" style="1" customWidth="1"/>
    <col min="1802" max="1802" width="27" style="1" customWidth="1"/>
    <col min="1803" max="1803" width="28.85546875" style="1" customWidth="1"/>
    <col min="1804" max="1804" width="34" style="1" customWidth="1"/>
    <col min="1805" max="1807" width="0" style="1" hidden="1" customWidth="1"/>
    <col min="1808" max="2052" width="9.140625" style="1"/>
    <col min="2053" max="2053" width="10.140625" style="1" customWidth="1"/>
    <col min="2054" max="2054" width="33.5703125" style="1" customWidth="1"/>
    <col min="2055" max="2055" width="19" style="1" customWidth="1"/>
    <col min="2056" max="2056" width="13.28515625" style="1" customWidth="1"/>
    <col min="2057" max="2057" width="10.42578125" style="1" customWidth="1"/>
    <col min="2058" max="2058" width="27" style="1" customWidth="1"/>
    <col min="2059" max="2059" width="28.85546875" style="1" customWidth="1"/>
    <col min="2060" max="2060" width="34" style="1" customWidth="1"/>
    <col min="2061" max="2063" width="0" style="1" hidden="1" customWidth="1"/>
    <col min="2064" max="2308" width="9.140625" style="1"/>
    <col min="2309" max="2309" width="10.140625" style="1" customWidth="1"/>
    <col min="2310" max="2310" width="33.5703125" style="1" customWidth="1"/>
    <col min="2311" max="2311" width="19" style="1" customWidth="1"/>
    <col min="2312" max="2312" width="13.28515625" style="1" customWidth="1"/>
    <col min="2313" max="2313" width="10.42578125" style="1" customWidth="1"/>
    <col min="2314" max="2314" width="27" style="1" customWidth="1"/>
    <col min="2315" max="2315" width="28.85546875" style="1" customWidth="1"/>
    <col min="2316" max="2316" width="34" style="1" customWidth="1"/>
    <col min="2317" max="2319" width="0" style="1" hidden="1" customWidth="1"/>
    <col min="2320" max="2564" width="9.140625" style="1"/>
    <col min="2565" max="2565" width="10.140625" style="1" customWidth="1"/>
    <col min="2566" max="2566" width="33.5703125" style="1" customWidth="1"/>
    <col min="2567" max="2567" width="19" style="1" customWidth="1"/>
    <col min="2568" max="2568" width="13.28515625" style="1" customWidth="1"/>
    <col min="2569" max="2569" width="10.42578125" style="1" customWidth="1"/>
    <col min="2570" max="2570" width="27" style="1" customWidth="1"/>
    <col min="2571" max="2571" width="28.85546875" style="1" customWidth="1"/>
    <col min="2572" max="2572" width="34" style="1" customWidth="1"/>
    <col min="2573" max="2575" width="0" style="1" hidden="1" customWidth="1"/>
    <col min="2576" max="2820" width="9.140625" style="1"/>
    <col min="2821" max="2821" width="10.140625" style="1" customWidth="1"/>
    <col min="2822" max="2822" width="33.5703125" style="1" customWidth="1"/>
    <col min="2823" max="2823" width="19" style="1" customWidth="1"/>
    <col min="2824" max="2824" width="13.28515625" style="1" customWidth="1"/>
    <col min="2825" max="2825" width="10.42578125" style="1" customWidth="1"/>
    <col min="2826" max="2826" width="27" style="1" customWidth="1"/>
    <col min="2827" max="2827" width="28.85546875" style="1" customWidth="1"/>
    <col min="2828" max="2828" width="34" style="1" customWidth="1"/>
    <col min="2829" max="2831" width="0" style="1" hidden="1" customWidth="1"/>
    <col min="2832" max="3076" width="9.140625" style="1"/>
    <col min="3077" max="3077" width="10.140625" style="1" customWidth="1"/>
    <col min="3078" max="3078" width="33.5703125" style="1" customWidth="1"/>
    <col min="3079" max="3079" width="19" style="1" customWidth="1"/>
    <col min="3080" max="3080" width="13.28515625" style="1" customWidth="1"/>
    <col min="3081" max="3081" width="10.42578125" style="1" customWidth="1"/>
    <col min="3082" max="3082" width="27" style="1" customWidth="1"/>
    <col min="3083" max="3083" width="28.85546875" style="1" customWidth="1"/>
    <col min="3084" max="3084" width="34" style="1" customWidth="1"/>
    <col min="3085" max="3087" width="0" style="1" hidden="1" customWidth="1"/>
    <col min="3088" max="3332" width="9.140625" style="1"/>
    <col min="3333" max="3333" width="10.140625" style="1" customWidth="1"/>
    <col min="3334" max="3334" width="33.5703125" style="1" customWidth="1"/>
    <col min="3335" max="3335" width="19" style="1" customWidth="1"/>
    <col min="3336" max="3336" width="13.28515625" style="1" customWidth="1"/>
    <col min="3337" max="3337" width="10.42578125" style="1" customWidth="1"/>
    <col min="3338" max="3338" width="27" style="1" customWidth="1"/>
    <col min="3339" max="3339" width="28.85546875" style="1" customWidth="1"/>
    <col min="3340" max="3340" width="34" style="1" customWidth="1"/>
    <col min="3341" max="3343" width="0" style="1" hidden="1" customWidth="1"/>
    <col min="3344" max="3588" width="9.140625" style="1"/>
    <col min="3589" max="3589" width="10.140625" style="1" customWidth="1"/>
    <col min="3590" max="3590" width="33.5703125" style="1" customWidth="1"/>
    <col min="3591" max="3591" width="19" style="1" customWidth="1"/>
    <col min="3592" max="3592" width="13.28515625" style="1" customWidth="1"/>
    <col min="3593" max="3593" width="10.42578125" style="1" customWidth="1"/>
    <col min="3594" max="3594" width="27" style="1" customWidth="1"/>
    <col min="3595" max="3595" width="28.85546875" style="1" customWidth="1"/>
    <col min="3596" max="3596" width="34" style="1" customWidth="1"/>
    <col min="3597" max="3599" width="0" style="1" hidden="1" customWidth="1"/>
    <col min="3600" max="3844" width="9.140625" style="1"/>
    <col min="3845" max="3845" width="10.140625" style="1" customWidth="1"/>
    <col min="3846" max="3846" width="33.5703125" style="1" customWidth="1"/>
    <col min="3847" max="3847" width="19" style="1" customWidth="1"/>
    <col min="3848" max="3848" width="13.28515625" style="1" customWidth="1"/>
    <col min="3849" max="3849" width="10.42578125" style="1" customWidth="1"/>
    <col min="3850" max="3850" width="27" style="1" customWidth="1"/>
    <col min="3851" max="3851" width="28.85546875" style="1" customWidth="1"/>
    <col min="3852" max="3852" width="34" style="1" customWidth="1"/>
    <col min="3853" max="3855" width="0" style="1" hidden="1" customWidth="1"/>
    <col min="3856" max="4100" width="9.140625" style="1"/>
    <col min="4101" max="4101" width="10.140625" style="1" customWidth="1"/>
    <col min="4102" max="4102" width="33.5703125" style="1" customWidth="1"/>
    <col min="4103" max="4103" width="19" style="1" customWidth="1"/>
    <col min="4104" max="4104" width="13.28515625" style="1" customWidth="1"/>
    <col min="4105" max="4105" width="10.42578125" style="1" customWidth="1"/>
    <col min="4106" max="4106" width="27" style="1" customWidth="1"/>
    <col min="4107" max="4107" width="28.85546875" style="1" customWidth="1"/>
    <col min="4108" max="4108" width="34" style="1" customWidth="1"/>
    <col min="4109" max="4111" width="0" style="1" hidden="1" customWidth="1"/>
    <col min="4112" max="4356" width="9.140625" style="1"/>
    <col min="4357" max="4357" width="10.140625" style="1" customWidth="1"/>
    <col min="4358" max="4358" width="33.5703125" style="1" customWidth="1"/>
    <col min="4359" max="4359" width="19" style="1" customWidth="1"/>
    <col min="4360" max="4360" width="13.28515625" style="1" customWidth="1"/>
    <col min="4361" max="4361" width="10.42578125" style="1" customWidth="1"/>
    <col min="4362" max="4362" width="27" style="1" customWidth="1"/>
    <col min="4363" max="4363" width="28.85546875" style="1" customWidth="1"/>
    <col min="4364" max="4364" width="34" style="1" customWidth="1"/>
    <col min="4365" max="4367" width="0" style="1" hidden="1" customWidth="1"/>
    <col min="4368" max="4612" width="9.140625" style="1"/>
    <col min="4613" max="4613" width="10.140625" style="1" customWidth="1"/>
    <col min="4614" max="4614" width="33.5703125" style="1" customWidth="1"/>
    <col min="4615" max="4615" width="19" style="1" customWidth="1"/>
    <col min="4616" max="4616" width="13.28515625" style="1" customWidth="1"/>
    <col min="4617" max="4617" width="10.42578125" style="1" customWidth="1"/>
    <col min="4618" max="4618" width="27" style="1" customWidth="1"/>
    <col min="4619" max="4619" width="28.85546875" style="1" customWidth="1"/>
    <col min="4620" max="4620" width="34" style="1" customWidth="1"/>
    <col min="4621" max="4623" width="0" style="1" hidden="1" customWidth="1"/>
    <col min="4624" max="4868" width="9.140625" style="1"/>
    <col min="4869" max="4869" width="10.140625" style="1" customWidth="1"/>
    <col min="4870" max="4870" width="33.5703125" style="1" customWidth="1"/>
    <col min="4871" max="4871" width="19" style="1" customWidth="1"/>
    <col min="4872" max="4872" width="13.28515625" style="1" customWidth="1"/>
    <col min="4873" max="4873" width="10.42578125" style="1" customWidth="1"/>
    <col min="4874" max="4874" width="27" style="1" customWidth="1"/>
    <col min="4875" max="4875" width="28.85546875" style="1" customWidth="1"/>
    <col min="4876" max="4876" width="34" style="1" customWidth="1"/>
    <col min="4877" max="4879" width="0" style="1" hidden="1" customWidth="1"/>
    <col min="4880" max="5124" width="9.140625" style="1"/>
    <col min="5125" max="5125" width="10.140625" style="1" customWidth="1"/>
    <col min="5126" max="5126" width="33.5703125" style="1" customWidth="1"/>
    <col min="5127" max="5127" width="19" style="1" customWidth="1"/>
    <col min="5128" max="5128" width="13.28515625" style="1" customWidth="1"/>
    <col min="5129" max="5129" width="10.42578125" style="1" customWidth="1"/>
    <col min="5130" max="5130" width="27" style="1" customWidth="1"/>
    <col min="5131" max="5131" width="28.85546875" style="1" customWidth="1"/>
    <col min="5132" max="5132" width="34" style="1" customWidth="1"/>
    <col min="5133" max="5135" width="0" style="1" hidden="1" customWidth="1"/>
    <col min="5136" max="5380" width="9.140625" style="1"/>
    <col min="5381" max="5381" width="10.140625" style="1" customWidth="1"/>
    <col min="5382" max="5382" width="33.5703125" style="1" customWidth="1"/>
    <col min="5383" max="5383" width="19" style="1" customWidth="1"/>
    <col min="5384" max="5384" width="13.28515625" style="1" customWidth="1"/>
    <col min="5385" max="5385" width="10.42578125" style="1" customWidth="1"/>
    <col min="5386" max="5386" width="27" style="1" customWidth="1"/>
    <col min="5387" max="5387" width="28.85546875" style="1" customWidth="1"/>
    <col min="5388" max="5388" width="34" style="1" customWidth="1"/>
    <col min="5389" max="5391" width="0" style="1" hidden="1" customWidth="1"/>
    <col min="5392" max="5636" width="9.140625" style="1"/>
    <col min="5637" max="5637" width="10.140625" style="1" customWidth="1"/>
    <col min="5638" max="5638" width="33.5703125" style="1" customWidth="1"/>
    <col min="5639" max="5639" width="19" style="1" customWidth="1"/>
    <col min="5640" max="5640" width="13.28515625" style="1" customWidth="1"/>
    <col min="5641" max="5641" width="10.42578125" style="1" customWidth="1"/>
    <col min="5642" max="5642" width="27" style="1" customWidth="1"/>
    <col min="5643" max="5643" width="28.85546875" style="1" customWidth="1"/>
    <col min="5644" max="5644" width="34" style="1" customWidth="1"/>
    <col min="5645" max="5647" width="0" style="1" hidden="1" customWidth="1"/>
    <col min="5648" max="5892" width="9.140625" style="1"/>
    <col min="5893" max="5893" width="10.140625" style="1" customWidth="1"/>
    <col min="5894" max="5894" width="33.5703125" style="1" customWidth="1"/>
    <col min="5895" max="5895" width="19" style="1" customWidth="1"/>
    <col min="5896" max="5896" width="13.28515625" style="1" customWidth="1"/>
    <col min="5897" max="5897" width="10.42578125" style="1" customWidth="1"/>
    <col min="5898" max="5898" width="27" style="1" customWidth="1"/>
    <col min="5899" max="5899" width="28.85546875" style="1" customWidth="1"/>
    <col min="5900" max="5900" width="34" style="1" customWidth="1"/>
    <col min="5901" max="5903" width="0" style="1" hidden="1" customWidth="1"/>
    <col min="5904" max="6148" width="9.140625" style="1"/>
    <col min="6149" max="6149" width="10.140625" style="1" customWidth="1"/>
    <col min="6150" max="6150" width="33.5703125" style="1" customWidth="1"/>
    <col min="6151" max="6151" width="19" style="1" customWidth="1"/>
    <col min="6152" max="6152" width="13.28515625" style="1" customWidth="1"/>
    <col min="6153" max="6153" width="10.42578125" style="1" customWidth="1"/>
    <col min="6154" max="6154" width="27" style="1" customWidth="1"/>
    <col min="6155" max="6155" width="28.85546875" style="1" customWidth="1"/>
    <col min="6156" max="6156" width="34" style="1" customWidth="1"/>
    <col min="6157" max="6159" width="0" style="1" hidden="1" customWidth="1"/>
    <col min="6160" max="6404" width="9.140625" style="1"/>
    <col min="6405" max="6405" width="10.140625" style="1" customWidth="1"/>
    <col min="6406" max="6406" width="33.5703125" style="1" customWidth="1"/>
    <col min="6407" max="6407" width="19" style="1" customWidth="1"/>
    <col min="6408" max="6408" width="13.28515625" style="1" customWidth="1"/>
    <col min="6409" max="6409" width="10.42578125" style="1" customWidth="1"/>
    <col min="6410" max="6410" width="27" style="1" customWidth="1"/>
    <col min="6411" max="6411" width="28.85546875" style="1" customWidth="1"/>
    <col min="6412" max="6412" width="34" style="1" customWidth="1"/>
    <col min="6413" max="6415" width="0" style="1" hidden="1" customWidth="1"/>
    <col min="6416" max="6660" width="9.140625" style="1"/>
    <col min="6661" max="6661" width="10.140625" style="1" customWidth="1"/>
    <col min="6662" max="6662" width="33.5703125" style="1" customWidth="1"/>
    <col min="6663" max="6663" width="19" style="1" customWidth="1"/>
    <col min="6664" max="6664" width="13.28515625" style="1" customWidth="1"/>
    <col min="6665" max="6665" width="10.42578125" style="1" customWidth="1"/>
    <col min="6666" max="6666" width="27" style="1" customWidth="1"/>
    <col min="6667" max="6667" width="28.85546875" style="1" customWidth="1"/>
    <col min="6668" max="6668" width="34" style="1" customWidth="1"/>
    <col min="6669" max="6671" width="0" style="1" hidden="1" customWidth="1"/>
    <col min="6672" max="6916" width="9.140625" style="1"/>
    <col min="6917" max="6917" width="10.140625" style="1" customWidth="1"/>
    <col min="6918" max="6918" width="33.5703125" style="1" customWidth="1"/>
    <col min="6919" max="6919" width="19" style="1" customWidth="1"/>
    <col min="6920" max="6920" width="13.28515625" style="1" customWidth="1"/>
    <col min="6921" max="6921" width="10.42578125" style="1" customWidth="1"/>
    <col min="6922" max="6922" width="27" style="1" customWidth="1"/>
    <col min="6923" max="6923" width="28.85546875" style="1" customWidth="1"/>
    <col min="6924" max="6924" width="34" style="1" customWidth="1"/>
    <col min="6925" max="6927" width="0" style="1" hidden="1" customWidth="1"/>
    <col min="6928" max="7172" width="9.140625" style="1"/>
    <col min="7173" max="7173" width="10.140625" style="1" customWidth="1"/>
    <col min="7174" max="7174" width="33.5703125" style="1" customWidth="1"/>
    <col min="7175" max="7175" width="19" style="1" customWidth="1"/>
    <col min="7176" max="7176" width="13.28515625" style="1" customWidth="1"/>
    <col min="7177" max="7177" width="10.42578125" style="1" customWidth="1"/>
    <col min="7178" max="7178" width="27" style="1" customWidth="1"/>
    <col min="7179" max="7179" width="28.85546875" style="1" customWidth="1"/>
    <col min="7180" max="7180" width="34" style="1" customWidth="1"/>
    <col min="7181" max="7183" width="0" style="1" hidden="1" customWidth="1"/>
    <col min="7184" max="7428" width="9.140625" style="1"/>
    <col min="7429" max="7429" width="10.140625" style="1" customWidth="1"/>
    <col min="7430" max="7430" width="33.5703125" style="1" customWidth="1"/>
    <col min="7431" max="7431" width="19" style="1" customWidth="1"/>
    <col min="7432" max="7432" width="13.28515625" style="1" customWidth="1"/>
    <col min="7433" max="7433" width="10.42578125" style="1" customWidth="1"/>
    <col min="7434" max="7434" width="27" style="1" customWidth="1"/>
    <col min="7435" max="7435" width="28.85546875" style="1" customWidth="1"/>
    <col min="7436" max="7436" width="34" style="1" customWidth="1"/>
    <col min="7437" max="7439" width="0" style="1" hidden="1" customWidth="1"/>
    <col min="7440" max="7684" width="9.140625" style="1"/>
    <col min="7685" max="7685" width="10.140625" style="1" customWidth="1"/>
    <col min="7686" max="7686" width="33.5703125" style="1" customWidth="1"/>
    <col min="7687" max="7687" width="19" style="1" customWidth="1"/>
    <col min="7688" max="7688" width="13.28515625" style="1" customWidth="1"/>
    <col min="7689" max="7689" width="10.42578125" style="1" customWidth="1"/>
    <col min="7690" max="7690" width="27" style="1" customWidth="1"/>
    <col min="7691" max="7691" width="28.85546875" style="1" customWidth="1"/>
    <col min="7692" max="7692" width="34" style="1" customWidth="1"/>
    <col min="7693" max="7695" width="0" style="1" hidden="1" customWidth="1"/>
    <col min="7696" max="7940" width="9.140625" style="1"/>
    <col min="7941" max="7941" width="10.140625" style="1" customWidth="1"/>
    <col min="7942" max="7942" width="33.5703125" style="1" customWidth="1"/>
    <col min="7943" max="7943" width="19" style="1" customWidth="1"/>
    <col min="7944" max="7944" width="13.28515625" style="1" customWidth="1"/>
    <col min="7945" max="7945" width="10.42578125" style="1" customWidth="1"/>
    <col min="7946" max="7946" width="27" style="1" customWidth="1"/>
    <col min="7947" max="7947" width="28.85546875" style="1" customWidth="1"/>
    <col min="7948" max="7948" width="34" style="1" customWidth="1"/>
    <col min="7949" max="7951" width="0" style="1" hidden="1" customWidth="1"/>
    <col min="7952" max="8196" width="9.140625" style="1"/>
    <col min="8197" max="8197" width="10.140625" style="1" customWidth="1"/>
    <col min="8198" max="8198" width="33.5703125" style="1" customWidth="1"/>
    <col min="8199" max="8199" width="19" style="1" customWidth="1"/>
    <col min="8200" max="8200" width="13.28515625" style="1" customWidth="1"/>
    <col min="8201" max="8201" width="10.42578125" style="1" customWidth="1"/>
    <col min="8202" max="8202" width="27" style="1" customWidth="1"/>
    <col min="8203" max="8203" width="28.85546875" style="1" customWidth="1"/>
    <col min="8204" max="8204" width="34" style="1" customWidth="1"/>
    <col min="8205" max="8207" width="0" style="1" hidden="1" customWidth="1"/>
    <col min="8208" max="8452" width="9.140625" style="1"/>
    <col min="8453" max="8453" width="10.140625" style="1" customWidth="1"/>
    <col min="8454" max="8454" width="33.5703125" style="1" customWidth="1"/>
    <col min="8455" max="8455" width="19" style="1" customWidth="1"/>
    <col min="8456" max="8456" width="13.28515625" style="1" customWidth="1"/>
    <col min="8457" max="8457" width="10.42578125" style="1" customWidth="1"/>
    <col min="8458" max="8458" width="27" style="1" customWidth="1"/>
    <col min="8459" max="8459" width="28.85546875" style="1" customWidth="1"/>
    <col min="8460" max="8460" width="34" style="1" customWidth="1"/>
    <col min="8461" max="8463" width="0" style="1" hidden="1" customWidth="1"/>
    <col min="8464" max="8708" width="9.140625" style="1"/>
    <col min="8709" max="8709" width="10.140625" style="1" customWidth="1"/>
    <col min="8710" max="8710" width="33.5703125" style="1" customWidth="1"/>
    <col min="8711" max="8711" width="19" style="1" customWidth="1"/>
    <col min="8712" max="8712" width="13.28515625" style="1" customWidth="1"/>
    <col min="8713" max="8713" width="10.42578125" style="1" customWidth="1"/>
    <col min="8714" max="8714" width="27" style="1" customWidth="1"/>
    <col min="8715" max="8715" width="28.85546875" style="1" customWidth="1"/>
    <col min="8716" max="8716" width="34" style="1" customWidth="1"/>
    <col min="8717" max="8719" width="0" style="1" hidden="1" customWidth="1"/>
    <col min="8720" max="8964" width="9.140625" style="1"/>
    <col min="8965" max="8965" width="10.140625" style="1" customWidth="1"/>
    <col min="8966" max="8966" width="33.5703125" style="1" customWidth="1"/>
    <col min="8967" max="8967" width="19" style="1" customWidth="1"/>
    <col min="8968" max="8968" width="13.28515625" style="1" customWidth="1"/>
    <col min="8969" max="8969" width="10.42578125" style="1" customWidth="1"/>
    <col min="8970" max="8970" width="27" style="1" customWidth="1"/>
    <col min="8971" max="8971" width="28.85546875" style="1" customWidth="1"/>
    <col min="8972" max="8972" width="34" style="1" customWidth="1"/>
    <col min="8973" max="8975" width="0" style="1" hidden="1" customWidth="1"/>
    <col min="8976" max="9220" width="9.140625" style="1"/>
    <col min="9221" max="9221" width="10.140625" style="1" customWidth="1"/>
    <col min="9222" max="9222" width="33.5703125" style="1" customWidth="1"/>
    <col min="9223" max="9223" width="19" style="1" customWidth="1"/>
    <col min="9224" max="9224" width="13.28515625" style="1" customWidth="1"/>
    <col min="9225" max="9225" width="10.42578125" style="1" customWidth="1"/>
    <col min="9226" max="9226" width="27" style="1" customWidth="1"/>
    <col min="9227" max="9227" width="28.85546875" style="1" customWidth="1"/>
    <col min="9228" max="9228" width="34" style="1" customWidth="1"/>
    <col min="9229" max="9231" width="0" style="1" hidden="1" customWidth="1"/>
    <col min="9232" max="9476" width="9.140625" style="1"/>
    <col min="9477" max="9477" width="10.140625" style="1" customWidth="1"/>
    <col min="9478" max="9478" width="33.5703125" style="1" customWidth="1"/>
    <col min="9479" max="9479" width="19" style="1" customWidth="1"/>
    <col min="9480" max="9480" width="13.28515625" style="1" customWidth="1"/>
    <col min="9481" max="9481" width="10.42578125" style="1" customWidth="1"/>
    <col min="9482" max="9482" width="27" style="1" customWidth="1"/>
    <col min="9483" max="9483" width="28.85546875" style="1" customWidth="1"/>
    <col min="9484" max="9484" width="34" style="1" customWidth="1"/>
    <col min="9485" max="9487" width="0" style="1" hidden="1" customWidth="1"/>
    <col min="9488" max="9732" width="9.140625" style="1"/>
    <col min="9733" max="9733" width="10.140625" style="1" customWidth="1"/>
    <col min="9734" max="9734" width="33.5703125" style="1" customWidth="1"/>
    <col min="9735" max="9735" width="19" style="1" customWidth="1"/>
    <col min="9736" max="9736" width="13.28515625" style="1" customWidth="1"/>
    <col min="9737" max="9737" width="10.42578125" style="1" customWidth="1"/>
    <col min="9738" max="9738" width="27" style="1" customWidth="1"/>
    <col min="9739" max="9739" width="28.85546875" style="1" customWidth="1"/>
    <col min="9740" max="9740" width="34" style="1" customWidth="1"/>
    <col min="9741" max="9743" width="0" style="1" hidden="1" customWidth="1"/>
    <col min="9744" max="9988" width="9.140625" style="1"/>
    <col min="9989" max="9989" width="10.140625" style="1" customWidth="1"/>
    <col min="9990" max="9990" width="33.5703125" style="1" customWidth="1"/>
    <col min="9991" max="9991" width="19" style="1" customWidth="1"/>
    <col min="9992" max="9992" width="13.28515625" style="1" customWidth="1"/>
    <col min="9993" max="9993" width="10.42578125" style="1" customWidth="1"/>
    <col min="9994" max="9994" width="27" style="1" customWidth="1"/>
    <col min="9995" max="9995" width="28.85546875" style="1" customWidth="1"/>
    <col min="9996" max="9996" width="34" style="1" customWidth="1"/>
    <col min="9997" max="9999" width="0" style="1" hidden="1" customWidth="1"/>
    <col min="10000" max="10244" width="9.140625" style="1"/>
    <col min="10245" max="10245" width="10.140625" style="1" customWidth="1"/>
    <col min="10246" max="10246" width="33.5703125" style="1" customWidth="1"/>
    <col min="10247" max="10247" width="19" style="1" customWidth="1"/>
    <col min="10248" max="10248" width="13.28515625" style="1" customWidth="1"/>
    <col min="10249" max="10249" width="10.42578125" style="1" customWidth="1"/>
    <col min="10250" max="10250" width="27" style="1" customWidth="1"/>
    <col min="10251" max="10251" width="28.85546875" style="1" customWidth="1"/>
    <col min="10252" max="10252" width="34" style="1" customWidth="1"/>
    <col min="10253" max="10255" width="0" style="1" hidden="1" customWidth="1"/>
    <col min="10256" max="10500" width="9.140625" style="1"/>
    <col min="10501" max="10501" width="10.140625" style="1" customWidth="1"/>
    <col min="10502" max="10502" width="33.5703125" style="1" customWidth="1"/>
    <col min="10503" max="10503" width="19" style="1" customWidth="1"/>
    <col min="10504" max="10504" width="13.28515625" style="1" customWidth="1"/>
    <col min="10505" max="10505" width="10.42578125" style="1" customWidth="1"/>
    <col min="10506" max="10506" width="27" style="1" customWidth="1"/>
    <col min="10507" max="10507" width="28.85546875" style="1" customWidth="1"/>
    <col min="10508" max="10508" width="34" style="1" customWidth="1"/>
    <col min="10509" max="10511" width="0" style="1" hidden="1" customWidth="1"/>
    <col min="10512" max="10756" width="9.140625" style="1"/>
    <col min="10757" max="10757" width="10.140625" style="1" customWidth="1"/>
    <col min="10758" max="10758" width="33.5703125" style="1" customWidth="1"/>
    <col min="10759" max="10759" width="19" style="1" customWidth="1"/>
    <col min="10760" max="10760" width="13.28515625" style="1" customWidth="1"/>
    <col min="10761" max="10761" width="10.42578125" style="1" customWidth="1"/>
    <col min="10762" max="10762" width="27" style="1" customWidth="1"/>
    <col min="10763" max="10763" width="28.85546875" style="1" customWidth="1"/>
    <col min="10764" max="10764" width="34" style="1" customWidth="1"/>
    <col min="10765" max="10767" width="0" style="1" hidden="1" customWidth="1"/>
    <col min="10768" max="11012" width="9.140625" style="1"/>
    <col min="11013" max="11013" width="10.140625" style="1" customWidth="1"/>
    <col min="11014" max="11014" width="33.5703125" style="1" customWidth="1"/>
    <col min="11015" max="11015" width="19" style="1" customWidth="1"/>
    <col min="11016" max="11016" width="13.28515625" style="1" customWidth="1"/>
    <col min="11017" max="11017" width="10.42578125" style="1" customWidth="1"/>
    <col min="11018" max="11018" width="27" style="1" customWidth="1"/>
    <col min="11019" max="11019" width="28.85546875" style="1" customWidth="1"/>
    <col min="11020" max="11020" width="34" style="1" customWidth="1"/>
    <col min="11021" max="11023" width="0" style="1" hidden="1" customWidth="1"/>
    <col min="11024" max="11268" width="9.140625" style="1"/>
    <col min="11269" max="11269" width="10.140625" style="1" customWidth="1"/>
    <col min="11270" max="11270" width="33.5703125" style="1" customWidth="1"/>
    <col min="11271" max="11271" width="19" style="1" customWidth="1"/>
    <col min="11272" max="11272" width="13.28515625" style="1" customWidth="1"/>
    <col min="11273" max="11273" width="10.42578125" style="1" customWidth="1"/>
    <col min="11274" max="11274" width="27" style="1" customWidth="1"/>
    <col min="11275" max="11275" width="28.85546875" style="1" customWidth="1"/>
    <col min="11276" max="11276" width="34" style="1" customWidth="1"/>
    <col min="11277" max="11279" width="0" style="1" hidden="1" customWidth="1"/>
    <col min="11280" max="11524" width="9.140625" style="1"/>
    <col min="11525" max="11525" width="10.140625" style="1" customWidth="1"/>
    <col min="11526" max="11526" width="33.5703125" style="1" customWidth="1"/>
    <col min="11527" max="11527" width="19" style="1" customWidth="1"/>
    <col min="11528" max="11528" width="13.28515625" style="1" customWidth="1"/>
    <col min="11529" max="11529" width="10.42578125" style="1" customWidth="1"/>
    <col min="11530" max="11530" width="27" style="1" customWidth="1"/>
    <col min="11531" max="11531" width="28.85546875" style="1" customWidth="1"/>
    <col min="11532" max="11532" width="34" style="1" customWidth="1"/>
    <col min="11533" max="11535" width="0" style="1" hidden="1" customWidth="1"/>
    <col min="11536" max="11780" width="9.140625" style="1"/>
    <col min="11781" max="11781" width="10.140625" style="1" customWidth="1"/>
    <col min="11782" max="11782" width="33.5703125" style="1" customWidth="1"/>
    <col min="11783" max="11783" width="19" style="1" customWidth="1"/>
    <col min="11784" max="11784" width="13.28515625" style="1" customWidth="1"/>
    <col min="11785" max="11785" width="10.42578125" style="1" customWidth="1"/>
    <col min="11786" max="11786" width="27" style="1" customWidth="1"/>
    <col min="11787" max="11787" width="28.85546875" style="1" customWidth="1"/>
    <col min="11788" max="11788" width="34" style="1" customWidth="1"/>
    <col min="11789" max="11791" width="0" style="1" hidden="1" customWidth="1"/>
    <col min="11792" max="12036" width="9.140625" style="1"/>
    <col min="12037" max="12037" width="10.140625" style="1" customWidth="1"/>
    <col min="12038" max="12038" width="33.5703125" style="1" customWidth="1"/>
    <col min="12039" max="12039" width="19" style="1" customWidth="1"/>
    <col min="12040" max="12040" width="13.28515625" style="1" customWidth="1"/>
    <col min="12041" max="12041" width="10.42578125" style="1" customWidth="1"/>
    <col min="12042" max="12042" width="27" style="1" customWidth="1"/>
    <col min="12043" max="12043" width="28.85546875" style="1" customWidth="1"/>
    <col min="12044" max="12044" width="34" style="1" customWidth="1"/>
    <col min="12045" max="12047" width="0" style="1" hidden="1" customWidth="1"/>
    <col min="12048" max="12292" width="9.140625" style="1"/>
    <col min="12293" max="12293" width="10.140625" style="1" customWidth="1"/>
    <col min="12294" max="12294" width="33.5703125" style="1" customWidth="1"/>
    <col min="12295" max="12295" width="19" style="1" customWidth="1"/>
    <col min="12296" max="12296" width="13.28515625" style="1" customWidth="1"/>
    <col min="12297" max="12297" width="10.42578125" style="1" customWidth="1"/>
    <col min="12298" max="12298" width="27" style="1" customWidth="1"/>
    <col min="12299" max="12299" width="28.85546875" style="1" customWidth="1"/>
    <col min="12300" max="12300" width="34" style="1" customWidth="1"/>
    <col min="12301" max="12303" width="0" style="1" hidden="1" customWidth="1"/>
    <col min="12304" max="12548" width="9.140625" style="1"/>
    <col min="12549" max="12549" width="10.140625" style="1" customWidth="1"/>
    <col min="12550" max="12550" width="33.5703125" style="1" customWidth="1"/>
    <col min="12551" max="12551" width="19" style="1" customWidth="1"/>
    <col min="12552" max="12552" width="13.28515625" style="1" customWidth="1"/>
    <col min="12553" max="12553" width="10.42578125" style="1" customWidth="1"/>
    <col min="12554" max="12554" width="27" style="1" customWidth="1"/>
    <col min="12555" max="12555" width="28.85546875" style="1" customWidth="1"/>
    <col min="12556" max="12556" width="34" style="1" customWidth="1"/>
    <col min="12557" max="12559" width="0" style="1" hidden="1" customWidth="1"/>
    <col min="12560" max="12804" width="9.140625" style="1"/>
    <col min="12805" max="12805" width="10.140625" style="1" customWidth="1"/>
    <col min="12806" max="12806" width="33.5703125" style="1" customWidth="1"/>
    <col min="12807" max="12807" width="19" style="1" customWidth="1"/>
    <col min="12808" max="12808" width="13.28515625" style="1" customWidth="1"/>
    <col min="12809" max="12809" width="10.42578125" style="1" customWidth="1"/>
    <col min="12810" max="12810" width="27" style="1" customWidth="1"/>
    <col min="12811" max="12811" width="28.85546875" style="1" customWidth="1"/>
    <col min="12812" max="12812" width="34" style="1" customWidth="1"/>
    <col min="12813" max="12815" width="0" style="1" hidden="1" customWidth="1"/>
    <col min="12816" max="13060" width="9.140625" style="1"/>
    <col min="13061" max="13061" width="10.140625" style="1" customWidth="1"/>
    <col min="13062" max="13062" width="33.5703125" style="1" customWidth="1"/>
    <col min="13063" max="13063" width="19" style="1" customWidth="1"/>
    <col min="13064" max="13064" width="13.28515625" style="1" customWidth="1"/>
    <col min="13065" max="13065" width="10.42578125" style="1" customWidth="1"/>
    <col min="13066" max="13066" width="27" style="1" customWidth="1"/>
    <col min="13067" max="13067" width="28.85546875" style="1" customWidth="1"/>
    <col min="13068" max="13068" width="34" style="1" customWidth="1"/>
    <col min="13069" max="13071" width="0" style="1" hidden="1" customWidth="1"/>
    <col min="13072" max="13316" width="9.140625" style="1"/>
    <col min="13317" max="13317" width="10.140625" style="1" customWidth="1"/>
    <col min="13318" max="13318" width="33.5703125" style="1" customWidth="1"/>
    <col min="13319" max="13319" width="19" style="1" customWidth="1"/>
    <col min="13320" max="13320" width="13.28515625" style="1" customWidth="1"/>
    <col min="13321" max="13321" width="10.42578125" style="1" customWidth="1"/>
    <col min="13322" max="13322" width="27" style="1" customWidth="1"/>
    <col min="13323" max="13323" width="28.85546875" style="1" customWidth="1"/>
    <col min="13324" max="13324" width="34" style="1" customWidth="1"/>
    <col min="13325" max="13327" width="0" style="1" hidden="1" customWidth="1"/>
    <col min="13328" max="13572" width="9.140625" style="1"/>
    <col min="13573" max="13573" width="10.140625" style="1" customWidth="1"/>
    <col min="13574" max="13574" width="33.5703125" style="1" customWidth="1"/>
    <col min="13575" max="13575" width="19" style="1" customWidth="1"/>
    <col min="13576" max="13576" width="13.28515625" style="1" customWidth="1"/>
    <col min="13577" max="13577" width="10.42578125" style="1" customWidth="1"/>
    <col min="13578" max="13578" width="27" style="1" customWidth="1"/>
    <col min="13579" max="13579" width="28.85546875" style="1" customWidth="1"/>
    <col min="13580" max="13580" width="34" style="1" customWidth="1"/>
    <col min="13581" max="13583" width="0" style="1" hidden="1" customWidth="1"/>
    <col min="13584" max="13828" width="9.140625" style="1"/>
    <col min="13829" max="13829" width="10.140625" style="1" customWidth="1"/>
    <col min="13830" max="13830" width="33.5703125" style="1" customWidth="1"/>
    <col min="13831" max="13831" width="19" style="1" customWidth="1"/>
    <col min="13832" max="13832" width="13.28515625" style="1" customWidth="1"/>
    <col min="13833" max="13833" width="10.42578125" style="1" customWidth="1"/>
    <col min="13834" max="13834" width="27" style="1" customWidth="1"/>
    <col min="13835" max="13835" width="28.85546875" style="1" customWidth="1"/>
    <col min="13836" max="13836" width="34" style="1" customWidth="1"/>
    <col min="13837" max="13839" width="0" style="1" hidden="1" customWidth="1"/>
    <col min="13840" max="14084" width="9.140625" style="1"/>
    <col min="14085" max="14085" width="10.140625" style="1" customWidth="1"/>
    <col min="14086" max="14086" width="33.5703125" style="1" customWidth="1"/>
    <col min="14087" max="14087" width="19" style="1" customWidth="1"/>
    <col min="14088" max="14088" width="13.28515625" style="1" customWidth="1"/>
    <col min="14089" max="14089" width="10.42578125" style="1" customWidth="1"/>
    <col min="14090" max="14090" width="27" style="1" customWidth="1"/>
    <col min="14091" max="14091" width="28.85546875" style="1" customWidth="1"/>
    <col min="14092" max="14092" width="34" style="1" customWidth="1"/>
    <col min="14093" max="14095" width="0" style="1" hidden="1" customWidth="1"/>
    <col min="14096" max="14340" width="9.140625" style="1"/>
    <col min="14341" max="14341" width="10.140625" style="1" customWidth="1"/>
    <col min="14342" max="14342" width="33.5703125" style="1" customWidth="1"/>
    <col min="14343" max="14343" width="19" style="1" customWidth="1"/>
    <col min="14344" max="14344" width="13.28515625" style="1" customWidth="1"/>
    <col min="14345" max="14345" width="10.42578125" style="1" customWidth="1"/>
    <col min="14346" max="14346" width="27" style="1" customWidth="1"/>
    <col min="14347" max="14347" width="28.85546875" style="1" customWidth="1"/>
    <col min="14348" max="14348" width="34" style="1" customWidth="1"/>
    <col min="14349" max="14351" width="0" style="1" hidden="1" customWidth="1"/>
    <col min="14352" max="14596" width="9.140625" style="1"/>
    <col min="14597" max="14597" width="10.140625" style="1" customWidth="1"/>
    <col min="14598" max="14598" width="33.5703125" style="1" customWidth="1"/>
    <col min="14599" max="14599" width="19" style="1" customWidth="1"/>
    <col min="14600" max="14600" width="13.28515625" style="1" customWidth="1"/>
    <col min="14601" max="14601" width="10.42578125" style="1" customWidth="1"/>
    <col min="14602" max="14602" width="27" style="1" customWidth="1"/>
    <col min="14603" max="14603" width="28.85546875" style="1" customWidth="1"/>
    <col min="14604" max="14604" width="34" style="1" customWidth="1"/>
    <col min="14605" max="14607" width="0" style="1" hidden="1" customWidth="1"/>
    <col min="14608" max="14852" width="9.140625" style="1"/>
    <col min="14853" max="14853" width="10.140625" style="1" customWidth="1"/>
    <col min="14854" max="14854" width="33.5703125" style="1" customWidth="1"/>
    <col min="14855" max="14855" width="19" style="1" customWidth="1"/>
    <col min="14856" max="14856" width="13.28515625" style="1" customWidth="1"/>
    <col min="14857" max="14857" width="10.42578125" style="1" customWidth="1"/>
    <col min="14858" max="14858" width="27" style="1" customWidth="1"/>
    <col min="14859" max="14859" width="28.85546875" style="1" customWidth="1"/>
    <col min="14860" max="14860" width="34" style="1" customWidth="1"/>
    <col min="14861" max="14863" width="0" style="1" hidden="1" customWidth="1"/>
    <col min="14864" max="15108" width="9.140625" style="1"/>
    <col min="15109" max="15109" width="10.140625" style="1" customWidth="1"/>
    <col min="15110" max="15110" width="33.5703125" style="1" customWidth="1"/>
    <col min="15111" max="15111" width="19" style="1" customWidth="1"/>
    <col min="15112" max="15112" width="13.28515625" style="1" customWidth="1"/>
    <col min="15113" max="15113" width="10.42578125" style="1" customWidth="1"/>
    <col min="15114" max="15114" width="27" style="1" customWidth="1"/>
    <col min="15115" max="15115" width="28.85546875" style="1" customWidth="1"/>
    <col min="15116" max="15116" width="34" style="1" customWidth="1"/>
    <col min="15117" max="15119" width="0" style="1" hidden="1" customWidth="1"/>
    <col min="15120" max="15364" width="9.140625" style="1"/>
    <col min="15365" max="15365" width="10.140625" style="1" customWidth="1"/>
    <col min="15366" max="15366" width="33.5703125" style="1" customWidth="1"/>
    <col min="15367" max="15367" width="19" style="1" customWidth="1"/>
    <col min="15368" max="15368" width="13.28515625" style="1" customWidth="1"/>
    <col min="15369" max="15369" width="10.42578125" style="1" customWidth="1"/>
    <col min="15370" max="15370" width="27" style="1" customWidth="1"/>
    <col min="15371" max="15371" width="28.85546875" style="1" customWidth="1"/>
    <col min="15372" max="15372" width="34" style="1" customWidth="1"/>
    <col min="15373" max="15375" width="0" style="1" hidden="1" customWidth="1"/>
    <col min="15376" max="15620" width="9.140625" style="1"/>
    <col min="15621" max="15621" width="10.140625" style="1" customWidth="1"/>
    <col min="15622" max="15622" width="33.5703125" style="1" customWidth="1"/>
    <col min="15623" max="15623" width="19" style="1" customWidth="1"/>
    <col min="15624" max="15624" width="13.28515625" style="1" customWidth="1"/>
    <col min="15625" max="15625" width="10.42578125" style="1" customWidth="1"/>
    <col min="15626" max="15626" width="27" style="1" customWidth="1"/>
    <col min="15627" max="15627" width="28.85546875" style="1" customWidth="1"/>
    <col min="15628" max="15628" width="34" style="1" customWidth="1"/>
    <col min="15629" max="15631" width="0" style="1" hidden="1" customWidth="1"/>
    <col min="15632" max="15876" width="9.140625" style="1"/>
    <col min="15877" max="15877" width="10.140625" style="1" customWidth="1"/>
    <col min="15878" max="15878" width="33.5703125" style="1" customWidth="1"/>
    <col min="15879" max="15879" width="19" style="1" customWidth="1"/>
    <col min="15880" max="15880" width="13.28515625" style="1" customWidth="1"/>
    <col min="15881" max="15881" width="10.42578125" style="1" customWidth="1"/>
    <col min="15882" max="15882" width="27" style="1" customWidth="1"/>
    <col min="15883" max="15883" width="28.85546875" style="1" customWidth="1"/>
    <col min="15884" max="15884" width="34" style="1" customWidth="1"/>
    <col min="15885" max="15887" width="0" style="1" hidden="1" customWidth="1"/>
    <col min="15888" max="16132" width="9.140625" style="1"/>
    <col min="16133" max="16133" width="10.140625" style="1" customWidth="1"/>
    <col min="16134" max="16134" width="33.5703125" style="1" customWidth="1"/>
    <col min="16135" max="16135" width="19" style="1" customWidth="1"/>
    <col min="16136" max="16136" width="13.28515625" style="1" customWidth="1"/>
    <col min="16137" max="16137" width="10.42578125" style="1" customWidth="1"/>
    <col min="16138" max="16138" width="27" style="1" customWidth="1"/>
    <col min="16139" max="16139" width="28.85546875" style="1" customWidth="1"/>
    <col min="16140" max="16140" width="34" style="1" customWidth="1"/>
    <col min="16141" max="16143" width="0" style="1" hidden="1" customWidth="1"/>
    <col min="16144" max="16384" width="9.140625" style="1"/>
  </cols>
  <sheetData>
    <row r="1" spans="1:21" ht="19.5" customHeight="1" x14ac:dyDescent="0.3">
      <c r="K1" s="2"/>
    </row>
    <row r="2" spans="1:21" ht="19.5" customHeight="1" x14ac:dyDescent="0.3">
      <c r="K2" s="2"/>
    </row>
    <row r="3" spans="1:21" ht="18.75" x14ac:dyDescent="0.3">
      <c r="A3" s="2"/>
      <c r="B3" s="2"/>
      <c r="C3" s="2"/>
      <c r="D3" s="2"/>
      <c r="E3" s="2"/>
      <c r="F3" s="2"/>
      <c r="G3" s="2"/>
      <c r="H3" s="4"/>
      <c r="I3" s="4"/>
      <c r="J3" s="4"/>
    </row>
    <row r="4" spans="1:21" ht="18.75" customHeight="1" x14ac:dyDescent="0.3">
      <c r="B4" s="2"/>
      <c r="C4" s="5" t="s">
        <v>25</v>
      </c>
      <c r="E4" s="2"/>
      <c r="F4" s="2"/>
      <c r="G4" s="2"/>
      <c r="H4" s="4"/>
      <c r="I4" s="4"/>
      <c r="J4" s="4"/>
    </row>
    <row r="5" spans="1:21" ht="18.75" x14ac:dyDescent="0.3">
      <c r="A5" s="2"/>
      <c r="B5" s="2"/>
      <c r="C5" s="2"/>
      <c r="D5" s="2"/>
      <c r="E5" s="2"/>
      <c r="F5" s="2"/>
      <c r="G5" s="2"/>
      <c r="H5" s="4"/>
      <c r="I5" s="4"/>
      <c r="J5" s="4"/>
    </row>
    <row r="6" spans="1:21" ht="39.75" customHeight="1" x14ac:dyDescent="0.2">
      <c r="A6" s="28" t="str">
        <f>'[1]калькуляция 2015'!$A$11</f>
        <v xml:space="preserve">Перечень услуг </v>
      </c>
      <c r="B6" s="29"/>
      <c r="C6" s="29"/>
      <c r="D6" s="29"/>
      <c r="E6" s="29"/>
      <c r="F6" s="32" t="s">
        <v>30</v>
      </c>
      <c r="G6" s="34" t="s">
        <v>0</v>
      </c>
      <c r="H6" s="32" t="s">
        <v>16</v>
      </c>
      <c r="I6" s="32" t="s">
        <v>17</v>
      </c>
      <c r="J6" s="32" t="str">
        <f>'[1]калькуляция 2015'!G11</f>
        <v>Нормативно-правовой акт по утверждению цены</v>
      </c>
      <c r="K6" s="32" t="s">
        <v>1</v>
      </c>
      <c r="L6" s="36" t="s">
        <v>2</v>
      </c>
      <c r="M6" s="37"/>
      <c r="N6" s="37"/>
      <c r="O6" s="38"/>
      <c r="P6" s="7"/>
    </row>
    <row r="7" spans="1:21" ht="258.75" customHeight="1" x14ac:dyDescent="0.2">
      <c r="A7" s="30"/>
      <c r="B7" s="31"/>
      <c r="C7" s="31"/>
      <c r="D7" s="31"/>
      <c r="E7" s="31"/>
      <c r="F7" s="33"/>
      <c r="G7" s="35"/>
      <c r="H7" s="33"/>
      <c r="I7" s="33"/>
      <c r="J7" s="33"/>
      <c r="K7" s="33"/>
      <c r="L7" s="39"/>
      <c r="M7" s="40"/>
      <c r="N7" s="40"/>
      <c r="O7" s="41"/>
      <c r="P7" s="7"/>
    </row>
    <row r="8" spans="1:21" s="6" customFormat="1" ht="104.25" customHeight="1" x14ac:dyDescent="0.3">
      <c r="A8" s="42" t="s">
        <v>3</v>
      </c>
      <c r="B8" s="42"/>
      <c r="C8" s="42"/>
      <c r="D8" s="42"/>
      <c r="E8" s="42"/>
      <c r="F8" s="8"/>
      <c r="G8" s="9">
        <v>13.15</v>
      </c>
      <c r="H8" s="10" t="s">
        <v>15</v>
      </c>
      <c r="I8" s="10">
        <v>0.5</v>
      </c>
      <c r="J8" s="11" t="s">
        <v>29</v>
      </c>
      <c r="K8" s="12">
        <f>G8*I8*6</f>
        <v>39.450000000000003</v>
      </c>
      <c r="L8" s="12">
        <f>G8*I8*6</f>
        <v>39.450000000000003</v>
      </c>
      <c r="M8" s="13" t="e">
        <f>G8*J8*6</f>
        <v>#VALUE!</v>
      </c>
      <c r="N8" s="13" t="e">
        <f>H8*K8*6</f>
        <v>#VALUE!</v>
      </c>
      <c r="O8" s="13" t="e">
        <f>I8*#REF!*6</f>
        <v>#REF!</v>
      </c>
    </row>
    <row r="9" spans="1:21" s="6" customFormat="1" ht="23.25" customHeight="1" x14ac:dyDescent="0.3">
      <c r="A9" s="27" t="s">
        <v>4</v>
      </c>
      <c r="B9" s="27"/>
      <c r="C9" s="27"/>
      <c r="D9" s="27"/>
      <c r="E9" s="27"/>
      <c r="F9" s="8"/>
      <c r="G9" s="9"/>
      <c r="H9" s="10"/>
      <c r="I9" s="10"/>
      <c r="J9" s="14"/>
      <c r="K9" s="12"/>
      <c r="L9" s="12"/>
      <c r="M9" s="9"/>
      <c r="N9" s="15"/>
      <c r="O9" s="9"/>
    </row>
    <row r="10" spans="1:21" s="6" customFormat="1" ht="66.75" customHeight="1" x14ac:dyDescent="0.3">
      <c r="A10" s="42" t="s">
        <v>19</v>
      </c>
      <c r="B10" s="42"/>
      <c r="C10" s="42"/>
      <c r="D10" s="42"/>
      <c r="E10" s="42"/>
      <c r="F10" s="16">
        <v>2.6100000000000002E-2</v>
      </c>
      <c r="G10" s="9">
        <v>2436.92</v>
      </c>
      <c r="H10" s="17">
        <v>0.5</v>
      </c>
      <c r="I10" s="17">
        <v>0.5</v>
      </c>
      <c r="J10" s="26" t="s">
        <v>21</v>
      </c>
      <c r="K10" s="12">
        <f>F10*G10*H10*I10*6</f>
        <v>95.405418000000012</v>
      </c>
      <c r="L10" s="12">
        <f>F10*G10*I10*6</f>
        <v>190.81083600000002</v>
      </c>
      <c r="M10" s="18" t="e">
        <f>G10*I10*J10*6</f>
        <v>#VALUE!</v>
      </c>
      <c r="N10" s="15" t="e">
        <f>I10*J10*#REF!*6</f>
        <v>#VALUE!</v>
      </c>
      <c r="O10" s="18" t="e">
        <f>I10*K10*#REF!*6</f>
        <v>#REF!</v>
      </c>
    </row>
    <row r="11" spans="1:21" s="6" customFormat="1" ht="34.5" customHeight="1" x14ac:dyDescent="0.3">
      <c r="A11" s="27" t="s">
        <v>5</v>
      </c>
      <c r="B11" s="27"/>
      <c r="C11" s="27"/>
      <c r="D11" s="27"/>
      <c r="E11" s="27"/>
      <c r="F11" s="9"/>
      <c r="G11" s="9"/>
      <c r="H11" s="17"/>
      <c r="I11" s="17"/>
      <c r="J11" s="19"/>
      <c r="K11" s="12">
        <f>K12+K13</f>
        <v>128.562848</v>
      </c>
      <c r="L11" s="12">
        <f>L12+L13</f>
        <v>257.125696</v>
      </c>
      <c r="M11" s="15">
        <f>M12+M13</f>
        <v>38.868873999999998</v>
      </c>
      <c r="N11" s="15" t="e">
        <f>N12+N13</f>
        <v>#VALUE!</v>
      </c>
      <c r="O11" s="15" t="e">
        <f>O12+O13</f>
        <v>#VALUE!</v>
      </c>
    </row>
    <row r="12" spans="1:21" s="6" customFormat="1" ht="63.75" customHeight="1" x14ac:dyDescent="0.3">
      <c r="A12" s="46" t="s">
        <v>6</v>
      </c>
      <c r="B12" s="47"/>
      <c r="C12" s="47"/>
      <c r="D12" s="47"/>
      <c r="E12" s="48"/>
      <c r="F12" s="16">
        <v>1.91</v>
      </c>
      <c r="G12" s="9">
        <v>53.22</v>
      </c>
      <c r="H12" s="20">
        <v>0.5</v>
      </c>
      <c r="I12" s="20">
        <v>1</v>
      </c>
      <c r="J12" s="19" t="s">
        <v>20</v>
      </c>
      <c r="K12" s="12">
        <f t="shared" ref="K12:K17" si="0">F12*G12*H12*I12</f>
        <v>50.825099999999999</v>
      </c>
      <c r="L12" s="12">
        <f t="shared" ref="L12:L17" si="1">F12*G12*I12</f>
        <v>101.6502</v>
      </c>
      <c r="M12" s="21"/>
      <c r="N12" s="13" t="e">
        <f>I12*J12*#REF!</f>
        <v>#VALUE!</v>
      </c>
      <c r="O12" s="21"/>
    </row>
    <row r="13" spans="1:21" s="6" customFormat="1" ht="61.5" customHeight="1" x14ac:dyDescent="0.3">
      <c r="A13" s="46" t="s">
        <v>7</v>
      </c>
      <c r="B13" s="47"/>
      <c r="C13" s="47"/>
      <c r="D13" s="47"/>
      <c r="E13" s="48"/>
      <c r="F13" s="16">
        <v>6.3799999999999996E-2</v>
      </c>
      <c r="G13" s="9">
        <f>G10</f>
        <v>2436.92</v>
      </c>
      <c r="H13" s="20">
        <v>0.5</v>
      </c>
      <c r="I13" s="20">
        <v>1</v>
      </c>
      <c r="J13" s="19" t="s">
        <v>20</v>
      </c>
      <c r="K13" s="12">
        <f t="shared" si="0"/>
        <v>77.737747999999996</v>
      </c>
      <c r="L13" s="12">
        <f t="shared" si="1"/>
        <v>155.47549599999999</v>
      </c>
      <c r="M13" s="13">
        <f>H13*I13*K13</f>
        <v>38.868873999999998</v>
      </c>
      <c r="N13" s="13" t="e">
        <f>I13*J13*#REF!</f>
        <v>#VALUE!</v>
      </c>
      <c r="O13" s="13" t="e">
        <f>J13*K13*L13</f>
        <v>#VALUE!</v>
      </c>
    </row>
    <row r="14" spans="1:21" s="6" customFormat="1" ht="64.5" customHeight="1" x14ac:dyDescent="0.3">
      <c r="A14" s="27" t="s">
        <v>8</v>
      </c>
      <c r="B14" s="27"/>
      <c r="C14" s="27"/>
      <c r="D14" s="27"/>
      <c r="E14" s="27"/>
      <c r="F14" s="9">
        <v>2.97</v>
      </c>
      <c r="G14" s="9">
        <f>G12</f>
        <v>53.22</v>
      </c>
      <c r="H14" s="17">
        <v>0.5</v>
      </c>
      <c r="I14" s="17">
        <v>1</v>
      </c>
      <c r="J14" s="19" t="s">
        <v>22</v>
      </c>
      <c r="K14" s="12">
        <f t="shared" si="0"/>
        <v>79.031700000000001</v>
      </c>
      <c r="L14" s="12">
        <f t="shared" si="1"/>
        <v>158.0634</v>
      </c>
      <c r="M14" s="18" t="e">
        <f>G14*I14*J14</f>
        <v>#VALUE!</v>
      </c>
      <c r="N14" s="15" t="e">
        <f>I14*J14*#REF!</f>
        <v>#VALUE!</v>
      </c>
      <c r="O14" s="18" t="e">
        <f>I14*K14*#REF!</f>
        <v>#REF!</v>
      </c>
      <c r="U14" s="6" t="s">
        <v>12</v>
      </c>
    </row>
    <row r="15" spans="1:21" s="6" customFormat="1" ht="60.75" customHeight="1" x14ac:dyDescent="0.3">
      <c r="A15" s="27" t="s">
        <v>9</v>
      </c>
      <c r="B15" s="27"/>
      <c r="C15" s="27"/>
      <c r="D15" s="27"/>
      <c r="E15" s="27"/>
      <c r="F15" s="9">
        <v>139</v>
      </c>
      <c r="G15" s="9">
        <v>2.4700000000000002</v>
      </c>
      <c r="H15" s="17">
        <v>0.5</v>
      </c>
      <c r="I15" s="17">
        <v>0.9</v>
      </c>
      <c r="J15" s="19" t="s">
        <v>26</v>
      </c>
      <c r="K15" s="12">
        <f t="shared" si="0"/>
        <v>154.49850000000004</v>
      </c>
      <c r="L15" s="12">
        <f t="shared" si="1"/>
        <v>308.99700000000007</v>
      </c>
      <c r="M15" s="21" t="e">
        <f>G15*I15*J15</f>
        <v>#VALUE!</v>
      </c>
      <c r="N15" s="13" t="e">
        <f>I15*J15*#REF!</f>
        <v>#VALUE!</v>
      </c>
      <c r="O15" s="21" t="e">
        <f>I15*K15*#REF!</f>
        <v>#REF!</v>
      </c>
    </row>
    <row r="16" spans="1:21" s="6" customFormat="1" ht="65.25" customHeight="1" x14ac:dyDescent="0.3">
      <c r="A16" s="27" t="s">
        <v>10</v>
      </c>
      <c r="B16" s="27"/>
      <c r="C16" s="27"/>
      <c r="D16" s="27"/>
      <c r="E16" s="27"/>
      <c r="F16" s="9">
        <v>4.88</v>
      </c>
      <c r="G16" s="9">
        <v>57.52</v>
      </c>
      <c r="H16" s="17">
        <v>0.5</v>
      </c>
      <c r="I16" s="17">
        <v>1</v>
      </c>
      <c r="J16" s="19" t="s">
        <v>23</v>
      </c>
      <c r="K16" s="12">
        <f t="shared" si="0"/>
        <v>140.34880000000001</v>
      </c>
      <c r="L16" s="12">
        <f t="shared" si="1"/>
        <v>280.69760000000002</v>
      </c>
      <c r="M16" s="18" t="e">
        <f>G16*I16*J16</f>
        <v>#VALUE!</v>
      </c>
      <c r="N16" s="15" t="e">
        <f>I16*J16*#REF!</f>
        <v>#VALUE!</v>
      </c>
      <c r="O16" s="18" t="e">
        <f>I16*K16*#REF!</f>
        <v>#REF!</v>
      </c>
    </row>
    <row r="17" spans="1:15" s="6" customFormat="1" ht="66" customHeight="1" x14ac:dyDescent="0.3">
      <c r="A17" s="49" t="s">
        <v>14</v>
      </c>
      <c r="B17" s="50"/>
      <c r="C17" s="50"/>
      <c r="D17" s="50"/>
      <c r="E17" s="51"/>
      <c r="F17" s="9">
        <v>4.8500000000000001E-2</v>
      </c>
      <c r="G17" s="9">
        <v>2160.75</v>
      </c>
      <c r="H17" s="17">
        <v>0.5</v>
      </c>
      <c r="I17" s="17">
        <v>1</v>
      </c>
      <c r="J17" s="19" t="s">
        <v>27</v>
      </c>
      <c r="K17" s="12">
        <f t="shared" si="0"/>
        <v>52.398187499999999</v>
      </c>
      <c r="L17" s="12">
        <f t="shared" si="1"/>
        <v>104.796375</v>
      </c>
      <c r="M17" s="18"/>
      <c r="N17" s="15"/>
      <c r="O17" s="18"/>
    </row>
    <row r="18" spans="1:15" ht="43.5" customHeight="1" x14ac:dyDescent="0.3">
      <c r="A18" s="42" t="s">
        <v>11</v>
      </c>
      <c r="B18" s="42"/>
      <c r="C18" s="42"/>
      <c r="D18" s="42"/>
      <c r="E18" s="42"/>
      <c r="F18" s="8"/>
      <c r="G18" s="9"/>
      <c r="H18" s="8"/>
      <c r="I18" s="8"/>
      <c r="J18" s="8"/>
      <c r="K18" s="22">
        <f>K8+K10+K11+K14+K15+K16+K17+0.3</f>
        <v>689.99545349999994</v>
      </c>
      <c r="L18" s="22">
        <f>L8+L10+L11+L14+L15+L16+L17+0.06</f>
        <v>1340.0009069999999</v>
      </c>
      <c r="M18" s="22" t="e">
        <f>SUM(M8:M16)</f>
        <v>#VALUE!</v>
      </c>
      <c r="N18" s="22" t="e">
        <f>SUM(N8:N16)</f>
        <v>#VALUE!</v>
      </c>
      <c r="O18" s="22" t="e">
        <f>SUM(O8:O16)</f>
        <v>#REF!</v>
      </c>
    </row>
    <row r="19" spans="1:15" ht="32.25" customHeight="1" x14ac:dyDescent="0.3">
      <c r="A19" s="43" t="s">
        <v>28</v>
      </c>
      <c r="B19" s="44"/>
      <c r="C19" s="44"/>
      <c r="D19" s="44"/>
      <c r="E19" s="45"/>
      <c r="F19" s="8"/>
      <c r="G19" s="9"/>
      <c r="H19" s="8"/>
      <c r="I19" s="8"/>
      <c r="J19" s="8"/>
      <c r="K19" s="8">
        <v>680</v>
      </c>
      <c r="L19" s="8">
        <v>1330</v>
      </c>
      <c r="M19" s="23"/>
      <c r="N19" s="23"/>
      <c r="O19" s="23"/>
    </row>
    <row r="20" spans="1:15" ht="32.25" customHeight="1" x14ac:dyDescent="0.3">
      <c r="A20" s="43" t="s">
        <v>18</v>
      </c>
      <c r="B20" s="44"/>
      <c r="C20" s="44"/>
      <c r="D20" s="44"/>
      <c r="E20" s="45"/>
      <c r="F20" s="8"/>
      <c r="G20" s="9"/>
      <c r="H20" s="8"/>
      <c r="I20" s="8"/>
      <c r="J20" s="8"/>
      <c r="K20" s="8">
        <f>K18/K19*100-100</f>
        <v>1.4699196323529264</v>
      </c>
      <c r="L20" s="25">
        <f>L18/L19*100-100</f>
        <v>0.75194789473682988</v>
      </c>
      <c r="M20" s="23"/>
      <c r="N20" s="23"/>
      <c r="O20" s="23"/>
    </row>
    <row r="21" spans="1:15" ht="21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24"/>
      <c r="L21" s="14"/>
      <c r="M21" s="14"/>
      <c r="N21" s="14"/>
      <c r="O21" s="14"/>
    </row>
    <row r="22" spans="1:15" ht="24.75" customHeight="1" x14ac:dyDescent="0.3">
      <c r="A22" s="14" t="s">
        <v>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5" customHeight="1" x14ac:dyDescent="0.2">
      <c r="A23" s="3"/>
    </row>
    <row r="32" spans="1:15" ht="12.75" customHeight="1" x14ac:dyDescent="0.2">
      <c r="A32" s="6"/>
    </row>
  </sheetData>
  <mergeCells count="21">
    <mergeCell ref="A18:E18"/>
    <mergeCell ref="A19:E19"/>
    <mergeCell ref="A20:E20"/>
    <mergeCell ref="A12:E12"/>
    <mergeCell ref="A13:E13"/>
    <mergeCell ref="A14:E14"/>
    <mergeCell ref="A15:E15"/>
    <mergeCell ref="A16:E16"/>
    <mergeCell ref="A17:E17"/>
    <mergeCell ref="K6:K7"/>
    <mergeCell ref="L6:O7"/>
    <mergeCell ref="A8:E8"/>
    <mergeCell ref="A9:E9"/>
    <mergeCell ref="A10:E10"/>
    <mergeCell ref="I6:I7"/>
    <mergeCell ref="J6:J7"/>
    <mergeCell ref="A11:E11"/>
    <mergeCell ref="A6:E7"/>
    <mergeCell ref="F6:F7"/>
    <mergeCell ref="G6:G7"/>
    <mergeCell ref="H6:H7"/>
  </mergeCells>
  <pageMargins left="0.78740157480314965" right="0.39370078740157483" top="0.78740157480314965" bottom="0.39370078740157483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32"/>
  <sheetViews>
    <sheetView tabSelected="1" view="pageBreakPreview" zoomScale="68" zoomScaleNormal="100" zoomScaleSheetLayoutView="68" workbookViewId="0">
      <selection activeCell="K6" sqref="K6:K7"/>
    </sheetView>
  </sheetViews>
  <sheetFormatPr defaultRowHeight="12.75" x14ac:dyDescent="0.2"/>
  <cols>
    <col min="1" max="4" width="9.140625" style="1"/>
    <col min="5" max="5" width="10.140625" style="1" customWidth="1"/>
    <col min="6" max="6" width="33" style="1" customWidth="1"/>
    <col min="7" max="7" width="20.7109375" style="1" customWidth="1"/>
    <col min="8" max="8" width="39.28515625" style="1" customWidth="1"/>
    <col min="9" max="9" width="26.140625" style="1" customWidth="1"/>
    <col min="10" max="10" width="38.140625" style="1" customWidth="1"/>
    <col min="11" max="11" width="28.85546875" style="1" customWidth="1"/>
    <col min="12" max="12" width="34" style="1" customWidth="1"/>
    <col min="13" max="13" width="3" style="1" hidden="1" customWidth="1"/>
    <col min="14" max="15" width="9.140625" style="1" hidden="1" customWidth="1"/>
    <col min="16" max="260" width="9.140625" style="1"/>
    <col min="261" max="261" width="10.140625" style="1" customWidth="1"/>
    <col min="262" max="262" width="33.5703125" style="1" customWidth="1"/>
    <col min="263" max="263" width="19" style="1" customWidth="1"/>
    <col min="264" max="264" width="13.28515625" style="1" customWidth="1"/>
    <col min="265" max="265" width="10.42578125" style="1" customWidth="1"/>
    <col min="266" max="266" width="27" style="1" customWidth="1"/>
    <col min="267" max="267" width="28.85546875" style="1" customWidth="1"/>
    <col min="268" max="268" width="34" style="1" customWidth="1"/>
    <col min="269" max="271" width="0" style="1" hidden="1" customWidth="1"/>
    <col min="272" max="516" width="9.140625" style="1"/>
    <col min="517" max="517" width="10.140625" style="1" customWidth="1"/>
    <col min="518" max="518" width="33.5703125" style="1" customWidth="1"/>
    <col min="519" max="519" width="19" style="1" customWidth="1"/>
    <col min="520" max="520" width="13.28515625" style="1" customWidth="1"/>
    <col min="521" max="521" width="10.42578125" style="1" customWidth="1"/>
    <col min="522" max="522" width="27" style="1" customWidth="1"/>
    <col min="523" max="523" width="28.85546875" style="1" customWidth="1"/>
    <col min="524" max="524" width="34" style="1" customWidth="1"/>
    <col min="525" max="527" width="0" style="1" hidden="1" customWidth="1"/>
    <col min="528" max="772" width="9.140625" style="1"/>
    <col min="773" max="773" width="10.140625" style="1" customWidth="1"/>
    <col min="774" max="774" width="33.5703125" style="1" customWidth="1"/>
    <col min="775" max="775" width="19" style="1" customWidth="1"/>
    <col min="776" max="776" width="13.28515625" style="1" customWidth="1"/>
    <col min="777" max="777" width="10.42578125" style="1" customWidth="1"/>
    <col min="778" max="778" width="27" style="1" customWidth="1"/>
    <col min="779" max="779" width="28.85546875" style="1" customWidth="1"/>
    <col min="780" max="780" width="34" style="1" customWidth="1"/>
    <col min="781" max="783" width="0" style="1" hidden="1" customWidth="1"/>
    <col min="784" max="1028" width="9.140625" style="1"/>
    <col min="1029" max="1029" width="10.140625" style="1" customWidth="1"/>
    <col min="1030" max="1030" width="33.5703125" style="1" customWidth="1"/>
    <col min="1031" max="1031" width="19" style="1" customWidth="1"/>
    <col min="1032" max="1032" width="13.28515625" style="1" customWidth="1"/>
    <col min="1033" max="1033" width="10.42578125" style="1" customWidth="1"/>
    <col min="1034" max="1034" width="27" style="1" customWidth="1"/>
    <col min="1035" max="1035" width="28.85546875" style="1" customWidth="1"/>
    <col min="1036" max="1036" width="34" style="1" customWidth="1"/>
    <col min="1037" max="1039" width="0" style="1" hidden="1" customWidth="1"/>
    <col min="1040" max="1284" width="9.140625" style="1"/>
    <col min="1285" max="1285" width="10.140625" style="1" customWidth="1"/>
    <col min="1286" max="1286" width="33.5703125" style="1" customWidth="1"/>
    <col min="1287" max="1287" width="19" style="1" customWidth="1"/>
    <col min="1288" max="1288" width="13.28515625" style="1" customWidth="1"/>
    <col min="1289" max="1289" width="10.42578125" style="1" customWidth="1"/>
    <col min="1290" max="1290" width="27" style="1" customWidth="1"/>
    <col min="1291" max="1291" width="28.85546875" style="1" customWidth="1"/>
    <col min="1292" max="1292" width="34" style="1" customWidth="1"/>
    <col min="1293" max="1295" width="0" style="1" hidden="1" customWidth="1"/>
    <col min="1296" max="1540" width="9.140625" style="1"/>
    <col min="1541" max="1541" width="10.140625" style="1" customWidth="1"/>
    <col min="1542" max="1542" width="33.5703125" style="1" customWidth="1"/>
    <col min="1543" max="1543" width="19" style="1" customWidth="1"/>
    <col min="1544" max="1544" width="13.28515625" style="1" customWidth="1"/>
    <col min="1545" max="1545" width="10.42578125" style="1" customWidth="1"/>
    <col min="1546" max="1546" width="27" style="1" customWidth="1"/>
    <col min="1547" max="1547" width="28.85546875" style="1" customWidth="1"/>
    <col min="1548" max="1548" width="34" style="1" customWidth="1"/>
    <col min="1549" max="1551" width="0" style="1" hidden="1" customWidth="1"/>
    <col min="1552" max="1796" width="9.140625" style="1"/>
    <col min="1797" max="1797" width="10.140625" style="1" customWidth="1"/>
    <col min="1798" max="1798" width="33.5703125" style="1" customWidth="1"/>
    <col min="1799" max="1799" width="19" style="1" customWidth="1"/>
    <col min="1800" max="1800" width="13.28515625" style="1" customWidth="1"/>
    <col min="1801" max="1801" width="10.42578125" style="1" customWidth="1"/>
    <col min="1802" max="1802" width="27" style="1" customWidth="1"/>
    <col min="1803" max="1803" width="28.85546875" style="1" customWidth="1"/>
    <col min="1804" max="1804" width="34" style="1" customWidth="1"/>
    <col min="1805" max="1807" width="0" style="1" hidden="1" customWidth="1"/>
    <col min="1808" max="2052" width="9.140625" style="1"/>
    <col min="2053" max="2053" width="10.140625" style="1" customWidth="1"/>
    <col min="2054" max="2054" width="33.5703125" style="1" customWidth="1"/>
    <col min="2055" max="2055" width="19" style="1" customWidth="1"/>
    <col min="2056" max="2056" width="13.28515625" style="1" customWidth="1"/>
    <col min="2057" max="2057" width="10.42578125" style="1" customWidth="1"/>
    <col min="2058" max="2058" width="27" style="1" customWidth="1"/>
    <col min="2059" max="2059" width="28.85546875" style="1" customWidth="1"/>
    <col min="2060" max="2060" width="34" style="1" customWidth="1"/>
    <col min="2061" max="2063" width="0" style="1" hidden="1" customWidth="1"/>
    <col min="2064" max="2308" width="9.140625" style="1"/>
    <col min="2309" max="2309" width="10.140625" style="1" customWidth="1"/>
    <col min="2310" max="2310" width="33.5703125" style="1" customWidth="1"/>
    <col min="2311" max="2311" width="19" style="1" customWidth="1"/>
    <col min="2312" max="2312" width="13.28515625" style="1" customWidth="1"/>
    <col min="2313" max="2313" width="10.42578125" style="1" customWidth="1"/>
    <col min="2314" max="2314" width="27" style="1" customWidth="1"/>
    <col min="2315" max="2315" width="28.85546875" style="1" customWidth="1"/>
    <col min="2316" max="2316" width="34" style="1" customWidth="1"/>
    <col min="2317" max="2319" width="0" style="1" hidden="1" customWidth="1"/>
    <col min="2320" max="2564" width="9.140625" style="1"/>
    <col min="2565" max="2565" width="10.140625" style="1" customWidth="1"/>
    <col min="2566" max="2566" width="33.5703125" style="1" customWidth="1"/>
    <col min="2567" max="2567" width="19" style="1" customWidth="1"/>
    <col min="2568" max="2568" width="13.28515625" style="1" customWidth="1"/>
    <col min="2569" max="2569" width="10.42578125" style="1" customWidth="1"/>
    <col min="2570" max="2570" width="27" style="1" customWidth="1"/>
    <col min="2571" max="2571" width="28.85546875" style="1" customWidth="1"/>
    <col min="2572" max="2572" width="34" style="1" customWidth="1"/>
    <col min="2573" max="2575" width="0" style="1" hidden="1" customWidth="1"/>
    <col min="2576" max="2820" width="9.140625" style="1"/>
    <col min="2821" max="2821" width="10.140625" style="1" customWidth="1"/>
    <col min="2822" max="2822" width="33.5703125" style="1" customWidth="1"/>
    <col min="2823" max="2823" width="19" style="1" customWidth="1"/>
    <col min="2824" max="2824" width="13.28515625" style="1" customWidth="1"/>
    <col min="2825" max="2825" width="10.42578125" style="1" customWidth="1"/>
    <col min="2826" max="2826" width="27" style="1" customWidth="1"/>
    <col min="2827" max="2827" width="28.85546875" style="1" customWidth="1"/>
    <col min="2828" max="2828" width="34" style="1" customWidth="1"/>
    <col min="2829" max="2831" width="0" style="1" hidden="1" customWidth="1"/>
    <col min="2832" max="3076" width="9.140625" style="1"/>
    <col min="3077" max="3077" width="10.140625" style="1" customWidth="1"/>
    <col min="3078" max="3078" width="33.5703125" style="1" customWidth="1"/>
    <col min="3079" max="3079" width="19" style="1" customWidth="1"/>
    <col min="3080" max="3080" width="13.28515625" style="1" customWidth="1"/>
    <col min="3081" max="3081" width="10.42578125" style="1" customWidth="1"/>
    <col min="3082" max="3082" width="27" style="1" customWidth="1"/>
    <col min="3083" max="3083" width="28.85546875" style="1" customWidth="1"/>
    <col min="3084" max="3084" width="34" style="1" customWidth="1"/>
    <col min="3085" max="3087" width="0" style="1" hidden="1" customWidth="1"/>
    <col min="3088" max="3332" width="9.140625" style="1"/>
    <col min="3333" max="3333" width="10.140625" style="1" customWidth="1"/>
    <col min="3334" max="3334" width="33.5703125" style="1" customWidth="1"/>
    <col min="3335" max="3335" width="19" style="1" customWidth="1"/>
    <col min="3336" max="3336" width="13.28515625" style="1" customWidth="1"/>
    <col min="3337" max="3337" width="10.42578125" style="1" customWidth="1"/>
    <col min="3338" max="3338" width="27" style="1" customWidth="1"/>
    <col min="3339" max="3339" width="28.85546875" style="1" customWidth="1"/>
    <col min="3340" max="3340" width="34" style="1" customWidth="1"/>
    <col min="3341" max="3343" width="0" style="1" hidden="1" customWidth="1"/>
    <col min="3344" max="3588" width="9.140625" style="1"/>
    <col min="3589" max="3589" width="10.140625" style="1" customWidth="1"/>
    <col min="3590" max="3590" width="33.5703125" style="1" customWidth="1"/>
    <col min="3591" max="3591" width="19" style="1" customWidth="1"/>
    <col min="3592" max="3592" width="13.28515625" style="1" customWidth="1"/>
    <col min="3593" max="3593" width="10.42578125" style="1" customWidth="1"/>
    <col min="3594" max="3594" width="27" style="1" customWidth="1"/>
    <col min="3595" max="3595" width="28.85546875" style="1" customWidth="1"/>
    <col min="3596" max="3596" width="34" style="1" customWidth="1"/>
    <col min="3597" max="3599" width="0" style="1" hidden="1" customWidth="1"/>
    <col min="3600" max="3844" width="9.140625" style="1"/>
    <col min="3845" max="3845" width="10.140625" style="1" customWidth="1"/>
    <col min="3846" max="3846" width="33.5703125" style="1" customWidth="1"/>
    <col min="3847" max="3847" width="19" style="1" customWidth="1"/>
    <col min="3848" max="3848" width="13.28515625" style="1" customWidth="1"/>
    <col min="3849" max="3849" width="10.42578125" style="1" customWidth="1"/>
    <col min="3850" max="3850" width="27" style="1" customWidth="1"/>
    <col min="3851" max="3851" width="28.85546875" style="1" customWidth="1"/>
    <col min="3852" max="3852" width="34" style="1" customWidth="1"/>
    <col min="3853" max="3855" width="0" style="1" hidden="1" customWidth="1"/>
    <col min="3856" max="4100" width="9.140625" style="1"/>
    <col min="4101" max="4101" width="10.140625" style="1" customWidth="1"/>
    <col min="4102" max="4102" width="33.5703125" style="1" customWidth="1"/>
    <col min="4103" max="4103" width="19" style="1" customWidth="1"/>
    <col min="4104" max="4104" width="13.28515625" style="1" customWidth="1"/>
    <col min="4105" max="4105" width="10.42578125" style="1" customWidth="1"/>
    <col min="4106" max="4106" width="27" style="1" customWidth="1"/>
    <col min="4107" max="4107" width="28.85546875" style="1" customWidth="1"/>
    <col min="4108" max="4108" width="34" style="1" customWidth="1"/>
    <col min="4109" max="4111" width="0" style="1" hidden="1" customWidth="1"/>
    <col min="4112" max="4356" width="9.140625" style="1"/>
    <col min="4357" max="4357" width="10.140625" style="1" customWidth="1"/>
    <col min="4358" max="4358" width="33.5703125" style="1" customWidth="1"/>
    <col min="4359" max="4359" width="19" style="1" customWidth="1"/>
    <col min="4360" max="4360" width="13.28515625" style="1" customWidth="1"/>
    <col min="4361" max="4361" width="10.42578125" style="1" customWidth="1"/>
    <col min="4362" max="4362" width="27" style="1" customWidth="1"/>
    <col min="4363" max="4363" width="28.85546875" style="1" customWidth="1"/>
    <col min="4364" max="4364" width="34" style="1" customWidth="1"/>
    <col min="4365" max="4367" width="0" style="1" hidden="1" customWidth="1"/>
    <col min="4368" max="4612" width="9.140625" style="1"/>
    <col min="4613" max="4613" width="10.140625" style="1" customWidth="1"/>
    <col min="4614" max="4614" width="33.5703125" style="1" customWidth="1"/>
    <col min="4615" max="4615" width="19" style="1" customWidth="1"/>
    <col min="4616" max="4616" width="13.28515625" style="1" customWidth="1"/>
    <col min="4617" max="4617" width="10.42578125" style="1" customWidth="1"/>
    <col min="4618" max="4618" width="27" style="1" customWidth="1"/>
    <col min="4619" max="4619" width="28.85546875" style="1" customWidth="1"/>
    <col min="4620" max="4620" width="34" style="1" customWidth="1"/>
    <col min="4621" max="4623" width="0" style="1" hidden="1" customWidth="1"/>
    <col min="4624" max="4868" width="9.140625" style="1"/>
    <col min="4869" max="4869" width="10.140625" style="1" customWidth="1"/>
    <col min="4870" max="4870" width="33.5703125" style="1" customWidth="1"/>
    <col min="4871" max="4871" width="19" style="1" customWidth="1"/>
    <col min="4872" max="4872" width="13.28515625" style="1" customWidth="1"/>
    <col min="4873" max="4873" width="10.42578125" style="1" customWidth="1"/>
    <col min="4874" max="4874" width="27" style="1" customWidth="1"/>
    <col min="4875" max="4875" width="28.85546875" style="1" customWidth="1"/>
    <col min="4876" max="4876" width="34" style="1" customWidth="1"/>
    <col min="4877" max="4879" width="0" style="1" hidden="1" customWidth="1"/>
    <col min="4880" max="5124" width="9.140625" style="1"/>
    <col min="5125" max="5125" width="10.140625" style="1" customWidth="1"/>
    <col min="5126" max="5126" width="33.5703125" style="1" customWidth="1"/>
    <col min="5127" max="5127" width="19" style="1" customWidth="1"/>
    <col min="5128" max="5128" width="13.28515625" style="1" customWidth="1"/>
    <col min="5129" max="5129" width="10.42578125" style="1" customWidth="1"/>
    <col min="5130" max="5130" width="27" style="1" customWidth="1"/>
    <col min="5131" max="5131" width="28.85546875" style="1" customWidth="1"/>
    <col min="5132" max="5132" width="34" style="1" customWidth="1"/>
    <col min="5133" max="5135" width="0" style="1" hidden="1" customWidth="1"/>
    <col min="5136" max="5380" width="9.140625" style="1"/>
    <col min="5381" max="5381" width="10.140625" style="1" customWidth="1"/>
    <col min="5382" max="5382" width="33.5703125" style="1" customWidth="1"/>
    <col min="5383" max="5383" width="19" style="1" customWidth="1"/>
    <col min="5384" max="5384" width="13.28515625" style="1" customWidth="1"/>
    <col min="5385" max="5385" width="10.42578125" style="1" customWidth="1"/>
    <col min="5386" max="5386" width="27" style="1" customWidth="1"/>
    <col min="5387" max="5387" width="28.85546875" style="1" customWidth="1"/>
    <col min="5388" max="5388" width="34" style="1" customWidth="1"/>
    <col min="5389" max="5391" width="0" style="1" hidden="1" customWidth="1"/>
    <col min="5392" max="5636" width="9.140625" style="1"/>
    <col min="5637" max="5637" width="10.140625" style="1" customWidth="1"/>
    <col min="5638" max="5638" width="33.5703125" style="1" customWidth="1"/>
    <col min="5639" max="5639" width="19" style="1" customWidth="1"/>
    <col min="5640" max="5640" width="13.28515625" style="1" customWidth="1"/>
    <col min="5641" max="5641" width="10.42578125" style="1" customWidth="1"/>
    <col min="5642" max="5642" width="27" style="1" customWidth="1"/>
    <col min="5643" max="5643" width="28.85546875" style="1" customWidth="1"/>
    <col min="5644" max="5644" width="34" style="1" customWidth="1"/>
    <col min="5645" max="5647" width="0" style="1" hidden="1" customWidth="1"/>
    <col min="5648" max="5892" width="9.140625" style="1"/>
    <col min="5893" max="5893" width="10.140625" style="1" customWidth="1"/>
    <col min="5894" max="5894" width="33.5703125" style="1" customWidth="1"/>
    <col min="5895" max="5895" width="19" style="1" customWidth="1"/>
    <col min="5896" max="5896" width="13.28515625" style="1" customWidth="1"/>
    <col min="5897" max="5897" width="10.42578125" style="1" customWidth="1"/>
    <col min="5898" max="5898" width="27" style="1" customWidth="1"/>
    <col min="5899" max="5899" width="28.85546875" style="1" customWidth="1"/>
    <col min="5900" max="5900" width="34" style="1" customWidth="1"/>
    <col min="5901" max="5903" width="0" style="1" hidden="1" customWidth="1"/>
    <col min="5904" max="6148" width="9.140625" style="1"/>
    <col min="6149" max="6149" width="10.140625" style="1" customWidth="1"/>
    <col min="6150" max="6150" width="33.5703125" style="1" customWidth="1"/>
    <col min="6151" max="6151" width="19" style="1" customWidth="1"/>
    <col min="6152" max="6152" width="13.28515625" style="1" customWidth="1"/>
    <col min="6153" max="6153" width="10.42578125" style="1" customWidth="1"/>
    <col min="6154" max="6154" width="27" style="1" customWidth="1"/>
    <col min="6155" max="6155" width="28.85546875" style="1" customWidth="1"/>
    <col min="6156" max="6156" width="34" style="1" customWidth="1"/>
    <col min="6157" max="6159" width="0" style="1" hidden="1" customWidth="1"/>
    <col min="6160" max="6404" width="9.140625" style="1"/>
    <col min="6405" max="6405" width="10.140625" style="1" customWidth="1"/>
    <col min="6406" max="6406" width="33.5703125" style="1" customWidth="1"/>
    <col min="6407" max="6407" width="19" style="1" customWidth="1"/>
    <col min="6408" max="6408" width="13.28515625" style="1" customWidth="1"/>
    <col min="6409" max="6409" width="10.42578125" style="1" customWidth="1"/>
    <col min="6410" max="6410" width="27" style="1" customWidth="1"/>
    <col min="6411" max="6411" width="28.85546875" style="1" customWidth="1"/>
    <col min="6412" max="6412" width="34" style="1" customWidth="1"/>
    <col min="6413" max="6415" width="0" style="1" hidden="1" customWidth="1"/>
    <col min="6416" max="6660" width="9.140625" style="1"/>
    <col min="6661" max="6661" width="10.140625" style="1" customWidth="1"/>
    <col min="6662" max="6662" width="33.5703125" style="1" customWidth="1"/>
    <col min="6663" max="6663" width="19" style="1" customWidth="1"/>
    <col min="6664" max="6664" width="13.28515625" style="1" customWidth="1"/>
    <col min="6665" max="6665" width="10.42578125" style="1" customWidth="1"/>
    <col min="6666" max="6666" width="27" style="1" customWidth="1"/>
    <col min="6667" max="6667" width="28.85546875" style="1" customWidth="1"/>
    <col min="6668" max="6668" width="34" style="1" customWidth="1"/>
    <col min="6669" max="6671" width="0" style="1" hidden="1" customWidth="1"/>
    <col min="6672" max="6916" width="9.140625" style="1"/>
    <col min="6917" max="6917" width="10.140625" style="1" customWidth="1"/>
    <col min="6918" max="6918" width="33.5703125" style="1" customWidth="1"/>
    <col min="6919" max="6919" width="19" style="1" customWidth="1"/>
    <col min="6920" max="6920" width="13.28515625" style="1" customWidth="1"/>
    <col min="6921" max="6921" width="10.42578125" style="1" customWidth="1"/>
    <col min="6922" max="6922" width="27" style="1" customWidth="1"/>
    <col min="6923" max="6923" width="28.85546875" style="1" customWidth="1"/>
    <col min="6924" max="6924" width="34" style="1" customWidth="1"/>
    <col min="6925" max="6927" width="0" style="1" hidden="1" customWidth="1"/>
    <col min="6928" max="7172" width="9.140625" style="1"/>
    <col min="7173" max="7173" width="10.140625" style="1" customWidth="1"/>
    <col min="7174" max="7174" width="33.5703125" style="1" customWidth="1"/>
    <col min="7175" max="7175" width="19" style="1" customWidth="1"/>
    <col min="7176" max="7176" width="13.28515625" style="1" customWidth="1"/>
    <col min="7177" max="7177" width="10.42578125" style="1" customWidth="1"/>
    <col min="7178" max="7178" width="27" style="1" customWidth="1"/>
    <col min="7179" max="7179" width="28.85546875" style="1" customWidth="1"/>
    <col min="7180" max="7180" width="34" style="1" customWidth="1"/>
    <col min="7181" max="7183" width="0" style="1" hidden="1" customWidth="1"/>
    <col min="7184" max="7428" width="9.140625" style="1"/>
    <col min="7429" max="7429" width="10.140625" style="1" customWidth="1"/>
    <col min="7430" max="7430" width="33.5703125" style="1" customWidth="1"/>
    <col min="7431" max="7431" width="19" style="1" customWidth="1"/>
    <col min="7432" max="7432" width="13.28515625" style="1" customWidth="1"/>
    <col min="7433" max="7433" width="10.42578125" style="1" customWidth="1"/>
    <col min="7434" max="7434" width="27" style="1" customWidth="1"/>
    <col min="7435" max="7435" width="28.85546875" style="1" customWidth="1"/>
    <col min="7436" max="7436" width="34" style="1" customWidth="1"/>
    <col min="7437" max="7439" width="0" style="1" hidden="1" customWidth="1"/>
    <col min="7440" max="7684" width="9.140625" style="1"/>
    <col min="7685" max="7685" width="10.140625" style="1" customWidth="1"/>
    <col min="7686" max="7686" width="33.5703125" style="1" customWidth="1"/>
    <col min="7687" max="7687" width="19" style="1" customWidth="1"/>
    <col min="7688" max="7688" width="13.28515625" style="1" customWidth="1"/>
    <col min="7689" max="7689" width="10.42578125" style="1" customWidth="1"/>
    <col min="7690" max="7690" width="27" style="1" customWidth="1"/>
    <col min="7691" max="7691" width="28.85546875" style="1" customWidth="1"/>
    <col min="7692" max="7692" width="34" style="1" customWidth="1"/>
    <col min="7693" max="7695" width="0" style="1" hidden="1" customWidth="1"/>
    <col min="7696" max="7940" width="9.140625" style="1"/>
    <col min="7941" max="7941" width="10.140625" style="1" customWidth="1"/>
    <col min="7942" max="7942" width="33.5703125" style="1" customWidth="1"/>
    <col min="7943" max="7943" width="19" style="1" customWidth="1"/>
    <col min="7944" max="7944" width="13.28515625" style="1" customWidth="1"/>
    <col min="7945" max="7945" width="10.42578125" style="1" customWidth="1"/>
    <col min="7946" max="7946" width="27" style="1" customWidth="1"/>
    <col min="7947" max="7947" width="28.85546875" style="1" customWidth="1"/>
    <col min="7948" max="7948" width="34" style="1" customWidth="1"/>
    <col min="7949" max="7951" width="0" style="1" hidden="1" customWidth="1"/>
    <col min="7952" max="8196" width="9.140625" style="1"/>
    <col min="8197" max="8197" width="10.140625" style="1" customWidth="1"/>
    <col min="8198" max="8198" width="33.5703125" style="1" customWidth="1"/>
    <col min="8199" max="8199" width="19" style="1" customWidth="1"/>
    <col min="8200" max="8200" width="13.28515625" style="1" customWidth="1"/>
    <col min="8201" max="8201" width="10.42578125" style="1" customWidth="1"/>
    <col min="8202" max="8202" width="27" style="1" customWidth="1"/>
    <col min="8203" max="8203" width="28.85546875" style="1" customWidth="1"/>
    <col min="8204" max="8204" width="34" style="1" customWidth="1"/>
    <col min="8205" max="8207" width="0" style="1" hidden="1" customWidth="1"/>
    <col min="8208" max="8452" width="9.140625" style="1"/>
    <col min="8453" max="8453" width="10.140625" style="1" customWidth="1"/>
    <col min="8454" max="8454" width="33.5703125" style="1" customWidth="1"/>
    <col min="8455" max="8455" width="19" style="1" customWidth="1"/>
    <col min="8456" max="8456" width="13.28515625" style="1" customWidth="1"/>
    <col min="8457" max="8457" width="10.42578125" style="1" customWidth="1"/>
    <col min="8458" max="8458" width="27" style="1" customWidth="1"/>
    <col min="8459" max="8459" width="28.85546875" style="1" customWidth="1"/>
    <col min="8460" max="8460" width="34" style="1" customWidth="1"/>
    <col min="8461" max="8463" width="0" style="1" hidden="1" customWidth="1"/>
    <col min="8464" max="8708" width="9.140625" style="1"/>
    <col min="8709" max="8709" width="10.140625" style="1" customWidth="1"/>
    <col min="8710" max="8710" width="33.5703125" style="1" customWidth="1"/>
    <col min="8711" max="8711" width="19" style="1" customWidth="1"/>
    <col min="8712" max="8712" width="13.28515625" style="1" customWidth="1"/>
    <col min="8713" max="8713" width="10.42578125" style="1" customWidth="1"/>
    <col min="8714" max="8714" width="27" style="1" customWidth="1"/>
    <col min="8715" max="8715" width="28.85546875" style="1" customWidth="1"/>
    <col min="8716" max="8716" width="34" style="1" customWidth="1"/>
    <col min="8717" max="8719" width="0" style="1" hidden="1" customWidth="1"/>
    <col min="8720" max="8964" width="9.140625" style="1"/>
    <col min="8965" max="8965" width="10.140625" style="1" customWidth="1"/>
    <col min="8966" max="8966" width="33.5703125" style="1" customWidth="1"/>
    <col min="8967" max="8967" width="19" style="1" customWidth="1"/>
    <col min="8968" max="8968" width="13.28515625" style="1" customWidth="1"/>
    <col min="8969" max="8969" width="10.42578125" style="1" customWidth="1"/>
    <col min="8970" max="8970" width="27" style="1" customWidth="1"/>
    <col min="8971" max="8971" width="28.85546875" style="1" customWidth="1"/>
    <col min="8972" max="8972" width="34" style="1" customWidth="1"/>
    <col min="8973" max="8975" width="0" style="1" hidden="1" customWidth="1"/>
    <col min="8976" max="9220" width="9.140625" style="1"/>
    <col min="9221" max="9221" width="10.140625" style="1" customWidth="1"/>
    <col min="9222" max="9222" width="33.5703125" style="1" customWidth="1"/>
    <col min="9223" max="9223" width="19" style="1" customWidth="1"/>
    <col min="9224" max="9224" width="13.28515625" style="1" customWidth="1"/>
    <col min="9225" max="9225" width="10.42578125" style="1" customWidth="1"/>
    <col min="9226" max="9226" width="27" style="1" customWidth="1"/>
    <col min="9227" max="9227" width="28.85546875" style="1" customWidth="1"/>
    <col min="9228" max="9228" width="34" style="1" customWidth="1"/>
    <col min="9229" max="9231" width="0" style="1" hidden="1" customWidth="1"/>
    <col min="9232" max="9476" width="9.140625" style="1"/>
    <col min="9477" max="9477" width="10.140625" style="1" customWidth="1"/>
    <col min="9478" max="9478" width="33.5703125" style="1" customWidth="1"/>
    <col min="9479" max="9479" width="19" style="1" customWidth="1"/>
    <col min="9480" max="9480" width="13.28515625" style="1" customWidth="1"/>
    <col min="9481" max="9481" width="10.42578125" style="1" customWidth="1"/>
    <col min="9482" max="9482" width="27" style="1" customWidth="1"/>
    <col min="9483" max="9483" width="28.85546875" style="1" customWidth="1"/>
    <col min="9484" max="9484" width="34" style="1" customWidth="1"/>
    <col min="9485" max="9487" width="0" style="1" hidden="1" customWidth="1"/>
    <col min="9488" max="9732" width="9.140625" style="1"/>
    <col min="9733" max="9733" width="10.140625" style="1" customWidth="1"/>
    <col min="9734" max="9734" width="33.5703125" style="1" customWidth="1"/>
    <col min="9735" max="9735" width="19" style="1" customWidth="1"/>
    <col min="9736" max="9736" width="13.28515625" style="1" customWidth="1"/>
    <col min="9737" max="9737" width="10.42578125" style="1" customWidth="1"/>
    <col min="9738" max="9738" width="27" style="1" customWidth="1"/>
    <col min="9739" max="9739" width="28.85546875" style="1" customWidth="1"/>
    <col min="9740" max="9740" width="34" style="1" customWidth="1"/>
    <col min="9741" max="9743" width="0" style="1" hidden="1" customWidth="1"/>
    <col min="9744" max="9988" width="9.140625" style="1"/>
    <col min="9989" max="9989" width="10.140625" style="1" customWidth="1"/>
    <col min="9990" max="9990" width="33.5703125" style="1" customWidth="1"/>
    <col min="9991" max="9991" width="19" style="1" customWidth="1"/>
    <col min="9992" max="9992" width="13.28515625" style="1" customWidth="1"/>
    <col min="9993" max="9993" width="10.42578125" style="1" customWidth="1"/>
    <col min="9994" max="9994" width="27" style="1" customWidth="1"/>
    <col min="9995" max="9995" width="28.85546875" style="1" customWidth="1"/>
    <col min="9996" max="9996" width="34" style="1" customWidth="1"/>
    <col min="9997" max="9999" width="0" style="1" hidden="1" customWidth="1"/>
    <col min="10000" max="10244" width="9.140625" style="1"/>
    <col min="10245" max="10245" width="10.140625" style="1" customWidth="1"/>
    <col min="10246" max="10246" width="33.5703125" style="1" customWidth="1"/>
    <col min="10247" max="10247" width="19" style="1" customWidth="1"/>
    <col min="10248" max="10248" width="13.28515625" style="1" customWidth="1"/>
    <col min="10249" max="10249" width="10.42578125" style="1" customWidth="1"/>
    <col min="10250" max="10250" width="27" style="1" customWidth="1"/>
    <col min="10251" max="10251" width="28.85546875" style="1" customWidth="1"/>
    <col min="10252" max="10252" width="34" style="1" customWidth="1"/>
    <col min="10253" max="10255" width="0" style="1" hidden="1" customWidth="1"/>
    <col min="10256" max="10500" width="9.140625" style="1"/>
    <col min="10501" max="10501" width="10.140625" style="1" customWidth="1"/>
    <col min="10502" max="10502" width="33.5703125" style="1" customWidth="1"/>
    <col min="10503" max="10503" width="19" style="1" customWidth="1"/>
    <col min="10504" max="10504" width="13.28515625" style="1" customWidth="1"/>
    <col min="10505" max="10505" width="10.42578125" style="1" customWidth="1"/>
    <col min="10506" max="10506" width="27" style="1" customWidth="1"/>
    <col min="10507" max="10507" width="28.85546875" style="1" customWidth="1"/>
    <col min="10508" max="10508" width="34" style="1" customWidth="1"/>
    <col min="10509" max="10511" width="0" style="1" hidden="1" customWidth="1"/>
    <col min="10512" max="10756" width="9.140625" style="1"/>
    <col min="10757" max="10757" width="10.140625" style="1" customWidth="1"/>
    <col min="10758" max="10758" width="33.5703125" style="1" customWidth="1"/>
    <col min="10759" max="10759" width="19" style="1" customWidth="1"/>
    <col min="10760" max="10760" width="13.28515625" style="1" customWidth="1"/>
    <col min="10761" max="10761" width="10.42578125" style="1" customWidth="1"/>
    <col min="10762" max="10762" width="27" style="1" customWidth="1"/>
    <col min="10763" max="10763" width="28.85546875" style="1" customWidth="1"/>
    <col min="10764" max="10764" width="34" style="1" customWidth="1"/>
    <col min="10765" max="10767" width="0" style="1" hidden="1" customWidth="1"/>
    <col min="10768" max="11012" width="9.140625" style="1"/>
    <col min="11013" max="11013" width="10.140625" style="1" customWidth="1"/>
    <col min="11014" max="11014" width="33.5703125" style="1" customWidth="1"/>
    <col min="11015" max="11015" width="19" style="1" customWidth="1"/>
    <col min="11016" max="11016" width="13.28515625" style="1" customWidth="1"/>
    <col min="11017" max="11017" width="10.42578125" style="1" customWidth="1"/>
    <col min="11018" max="11018" width="27" style="1" customWidth="1"/>
    <col min="11019" max="11019" width="28.85546875" style="1" customWidth="1"/>
    <col min="11020" max="11020" width="34" style="1" customWidth="1"/>
    <col min="11021" max="11023" width="0" style="1" hidden="1" customWidth="1"/>
    <col min="11024" max="11268" width="9.140625" style="1"/>
    <col min="11269" max="11269" width="10.140625" style="1" customWidth="1"/>
    <col min="11270" max="11270" width="33.5703125" style="1" customWidth="1"/>
    <col min="11271" max="11271" width="19" style="1" customWidth="1"/>
    <col min="11272" max="11272" width="13.28515625" style="1" customWidth="1"/>
    <col min="11273" max="11273" width="10.42578125" style="1" customWidth="1"/>
    <col min="11274" max="11274" width="27" style="1" customWidth="1"/>
    <col min="11275" max="11275" width="28.85546875" style="1" customWidth="1"/>
    <col min="11276" max="11276" width="34" style="1" customWidth="1"/>
    <col min="11277" max="11279" width="0" style="1" hidden="1" customWidth="1"/>
    <col min="11280" max="11524" width="9.140625" style="1"/>
    <col min="11525" max="11525" width="10.140625" style="1" customWidth="1"/>
    <col min="11526" max="11526" width="33.5703125" style="1" customWidth="1"/>
    <col min="11527" max="11527" width="19" style="1" customWidth="1"/>
    <col min="11528" max="11528" width="13.28515625" style="1" customWidth="1"/>
    <col min="11529" max="11529" width="10.42578125" style="1" customWidth="1"/>
    <col min="11530" max="11530" width="27" style="1" customWidth="1"/>
    <col min="11531" max="11531" width="28.85546875" style="1" customWidth="1"/>
    <col min="11532" max="11532" width="34" style="1" customWidth="1"/>
    <col min="11533" max="11535" width="0" style="1" hidden="1" customWidth="1"/>
    <col min="11536" max="11780" width="9.140625" style="1"/>
    <col min="11781" max="11781" width="10.140625" style="1" customWidth="1"/>
    <col min="11782" max="11782" width="33.5703125" style="1" customWidth="1"/>
    <col min="11783" max="11783" width="19" style="1" customWidth="1"/>
    <col min="11784" max="11784" width="13.28515625" style="1" customWidth="1"/>
    <col min="11785" max="11785" width="10.42578125" style="1" customWidth="1"/>
    <col min="11786" max="11786" width="27" style="1" customWidth="1"/>
    <col min="11787" max="11787" width="28.85546875" style="1" customWidth="1"/>
    <col min="11788" max="11788" width="34" style="1" customWidth="1"/>
    <col min="11789" max="11791" width="0" style="1" hidden="1" customWidth="1"/>
    <col min="11792" max="12036" width="9.140625" style="1"/>
    <col min="12037" max="12037" width="10.140625" style="1" customWidth="1"/>
    <col min="12038" max="12038" width="33.5703125" style="1" customWidth="1"/>
    <col min="12039" max="12039" width="19" style="1" customWidth="1"/>
    <col min="12040" max="12040" width="13.28515625" style="1" customWidth="1"/>
    <col min="12041" max="12041" width="10.42578125" style="1" customWidth="1"/>
    <col min="12042" max="12042" width="27" style="1" customWidth="1"/>
    <col min="12043" max="12043" width="28.85546875" style="1" customWidth="1"/>
    <col min="12044" max="12044" width="34" style="1" customWidth="1"/>
    <col min="12045" max="12047" width="0" style="1" hidden="1" customWidth="1"/>
    <col min="12048" max="12292" width="9.140625" style="1"/>
    <col min="12293" max="12293" width="10.140625" style="1" customWidth="1"/>
    <col min="12294" max="12294" width="33.5703125" style="1" customWidth="1"/>
    <col min="12295" max="12295" width="19" style="1" customWidth="1"/>
    <col min="12296" max="12296" width="13.28515625" style="1" customWidth="1"/>
    <col min="12297" max="12297" width="10.42578125" style="1" customWidth="1"/>
    <col min="12298" max="12298" width="27" style="1" customWidth="1"/>
    <col min="12299" max="12299" width="28.85546875" style="1" customWidth="1"/>
    <col min="12300" max="12300" width="34" style="1" customWidth="1"/>
    <col min="12301" max="12303" width="0" style="1" hidden="1" customWidth="1"/>
    <col min="12304" max="12548" width="9.140625" style="1"/>
    <col min="12549" max="12549" width="10.140625" style="1" customWidth="1"/>
    <col min="12550" max="12550" width="33.5703125" style="1" customWidth="1"/>
    <col min="12551" max="12551" width="19" style="1" customWidth="1"/>
    <col min="12552" max="12552" width="13.28515625" style="1" customWidth="1"/>
    <col min="12553" max="12553" width="10.42578125" style="1" customWidth="1"/>
    <col min="12554" max="12554" width="27" style="1" customWidth="1"/>
    <col min="12555" max="12555" width="28.85546875" style="1" customWidth="1"/>
    <col min="12556" max="12556" width="34" style="1" customWidth="1"/>
    <col min="12557" max="12559" width="0" style="1" hidden="1" customWidth="1"/>
    <col min="12560" max="12804" width="9.140625" style="1"/>
    <col min="12805" max="12805" width="10.140625" style="1" customWidth="1"/>
    <col min="12806" max="12806" width="33.5703125" style="1" customWidth="1"/>
    <col min="12807" max="12807" width="19" style="1" customWidth="1"/>
    <col min="12808" max="12808" width="13.28515625" style="1" customWidth="1"/>
    <col min="12809" max="12809" width="10.42578125" style="1" customWidth="1"/>
    <col min="12810" max="12810" width="27" style="1" customWidth="1"/>
    <col min="12811" max="12811" width="28.85546875" style="1" customWidth="1"/>
    <col min="12812" max="12812" width="34" style="1" customWidth="1"/>
    <col min="12813" max="12815" width="0" style="1" hidden="1" customWidth="1"/>
    <col min="12816" max="13060" width="9.140625" style="1"/>
    <col min="13061" max="13061" width="10.140625" style="1" customWidth="1"/>
    <col min="13062" max="13062" width="33.5703125" style="1" customWidth="1"/>
    <col min="13063" max="13063" width="19" style="1" customWidth="1"/>
    <col min="13064" max="13064" width="13.28515625" style="1" customWidth="1"/>
    <col min="13065" max="13065" width="10.42578125" style="1" customWidth="1"/>
    <col min="13066" max="13066" width="27" style="1" customWidth="1"/>
    <col min="13067" max="13067" width="28.85546875" style="1" customWidth="1"/>
    <col min="13068" max="13068" width="34" style="1" customWidth="1"/>
    <col min="13069" max="13071" width="0" style="1" hidden="1" customWidth="1"/>
    <col min="13072" max="13316" width="9.140625" style="1"/>
    <col min="13317" max="13317" width="10.140625" style="1" customWidth="1"/>
    <col min="13318" max="13318" width="33.5703125" style="1" customWidth="1"/>
    <col min="13319" max="13319" width="19" style="1" customWidth="1"/>
    <col min="13320" max="13320" width="13.28515625" style="1" customWidth="1"/>
    <col min="13321" max="13321" width="10.42578125" style="1" customWidth="1"/>
    <col min="13322" max="13322" width="27" style="1" customWidth="1"/>
    <col min="13323" max="13323" width="28.85546875" style="1" customWidth="1"/>
    <col min="13324" max="13324" width="34" style="1" customWidth="1"/>
    <col min="13325" max="13327" width="0" style="1" hidden="1" customWidth="1"/>
    <col min="13328" max="13572" width="9.140625" style="1"/>
    <col min="13573" max="13573" width="10.140625" style="1" customWidth="1"/>
    <col min="13574" max="13574" width="33.5703125" style="1" customWidth="1"/>
    <col min="13575" max="13575" width="19" style="1" customWidth="1"/>
    <col min="13576" max="13576" width="13.28515625" style="1" customWidth="1"/>
    <col min="13577" max="13577" width="10.42578125" style="1" customWidth="1"/>
    <col min="13578" max="13578" width="27" style="1" customWidth="1"/>
    <col min="13579" max="13579" width="28.85546875" style="1" customWidth="1"/>
    <col min="13580" max="13580" width="34" style="1" customWidth="1"/>
    <col min="13581" max="13583" width="0" style="1" hidden="1" customWidth="1"/>
    <col min="13584" max="13828" width="9.140625" style="1"/>
    <col min="13829" max="13829" width="10.140625" style="1" customWidth="1"/>
    <col min="13830" max="13830" width="33.5703125" style="1" customWidth="1"/>
    <col min="13831" max="13831" width="19" style="1" customWidth="1"/>
    <col min="13832" max="13832" width="13.28515625" style="1" customWidth="1"/>
    <col min="13833" max="13833" width="10.42578125" style="1" customWidth="1"/>
    <col min="13834" max="13834" width="27" style="1" customWidth="1"/>
    <col min="13835" max="13835" width="28.85546875" style="1" customWidth="1"/>
    <col min="13836" max="13836" width="34" style="1" customWidth="1"/>
    <col min="13837" max="13839" width="0" style="1" hidden="1" customWidth="1"/>
    <col min="13840" max="14084" width="9.140625" style="1"/>
    <col min="14085" max="14085" width="10.140625" style="1" customWidth="1"/>
    <col min="14086" max="14086" width="33.5703125" style="1" customWidth="1"/>
    <col min="14087" max="14087" width="19" style="1" customWidth="1"/>
    <col min="14088" max="14088" width="13.28515625" style="1" customWidth="1"/>
    <col min="14089" max="14089" width="10.42578125" style="1" customWidth="1"/>
    <col min="14090" max="14090" width="27" style="1" customWidth="1"/>
    <col min="14091" max="14091" width="28.85546875" style="1" customWidth="1"/>
    <col min="14092" max="14092" width="34" style="1" customWidth="1"/>
    <col min="14093" max="14095" width="0" style="1" hidden="1" customWidth="1"/>
    <col min="14096" max="14340" width="9.140625" style="1"/>
    <col min="14341" max="14341" width="10.140625" style="1" customWidth="1"/>
    <col min="14342" max="14342" width="33.5703125" style="1" customWidth="1"/>
    <col min="14343" max="14343" width="19" style="1" customWidth="1"/>
    <col min="14344" max="14344" width="13.28515625" style="1" customWidth="1"/>
    <col min="14345" max="14345" width="10.42578125" style="1" customWidth="1"/>
    <col min="14346" max="14346" width="27" style="1" customWidth="1"/>
    <col min="14347" max="14347" width="28.85546875" style="1" customWidth="1"/>
    <col min="14348" max="14348" width="34" style="1" customWidth="1"/>
    <col min="14349" max="14351" width="0" style="1" hidden="1" customWidth="1"/>
    <col min="14352" max="14596" width="9.140625" style="1"/>
    <col min="14597" max="14597" width="10.140625" style="1" customWidth="1"/>
    <col min="14598" max="14598" width="33.5703125" style="1" customWidth="1"/>
    <col min="14599" max="14599" width="19" style="1" customWidth="1"/>
    <col min="14600" max="14600" width="13.28515625" style="1" customWidth="1"/>
    <col min="14601" max="14601" width="10.42578125" style="1" customWidth="1"/>
    <col min="14602" max="14602" width="27" style="1" customWidth="1"/>
    <col min="14603" max="14603" width="28.85546875" style="1" customWidth="1"/>
    <col min="14604" max="14604" width="34" style="1" customWidth="1"/>
    <col min="14605" max="14607" width="0" style="1" hidden="1" customWidth="1"/>
    <col min="14608" max="14852" width="9.140625" style="1"/>
    <col min="14853" max="14853" width="10.140625" style="1" customWidth="1"/>
    <col min="14854" max="14854" width="33.5703125" style="1" customWidth="1"/>
    <col min="14855" max="14855" width="19" style="1" customWidth="1"/>
    <col min="14856" max="14856" width="13.28515625" style="1" customWidth="1"/>
    <col min="14857" max="14857" width="10.42578125" style="1" customWidth="1"/>
    <col min="14858" max="14858" width="27" style="1" customWidth="1"/>
    <col min="14859" max="14859" width="28.85546875" style="1" customWidth="1"/>
    <col min="14860" max="14860" width="34" style="1" customWidth="1"/>
    <col min="14861" max="14863" width="0" style="1" hidden="1" customWidth="1"/>
    <col min="14864" max="15108" width="9.140625" style="1"/>
    <col min="15109" max="15109" width="10.140625" style="1" customWidth="1"/>
    <col min="15110" max="15110" width="33.5703125" style="1" customWidth="1"/>
    <col min="15111" max="15111" width="19" style="1" customWidth="1"/>
    <col min="15112" max="15112" width="13.28515625" style="1" customWidth="1"/>
    <col min="15113" max="15113" width="10.42578125" style="1" customWidth="1"/>
    <col min="15114" max="15114" width="27" style="1" customWidth="1"/>
    <col min="15115" max="15115" width="28.85546875" style="1" customWidth="1"/>
    <col min="15116" max="15116" width="34" style="1" customWidth="1"/>
    <col min="15117" max="15119" width="0" style="1" hidden="1" customWidth="1"/>
    <col min="15120" max="15364" width="9.140625" style="1"/>
    <col min="15365" max="15365" width="10.140625" style="1" customWidth="1"/>
    <col min="15366" max="15366" width="33.5703125" style="1" customWidth="1"/>
    <col min="15367" max="15367" width="19" style="1" customWidth="1"/>
    <col min="15368" max="15368" width="13.28515625" style="1" customWidth="1"/>
    <col min="15369" max="15369" width="10.42578125" style="1" customWidth="1"/>
    <col min="15370" max="15370" width="27" style="1" customWidth="1"/>
    <col min="15371" max="15371" width="28.85546875" style="1" customWidth="1"/>
    <col min="15372" max="15372" width="34" style="1" customWidth="1"/>
    <col min="15373" max="15375" width="0" style="1" hidden="1" customWidth="1"/>
    <col min="15376" max="15620" width="9.140625" style="1"/>
    <col min="15621" max="15621" width="10.140625" style="1" customWidth="1"/>
    <col min="15622" max="15622" width="33.5703125" style="1" customWidth="1"/>
    <col min="15623" max="15623" width="19" style="1" customWidth="1"/>
    <col min="15624" max="15624" width="13.28515625" style="1" customWidth="1"/>
    <col min="15625" max="15625" width="10.42578125" style="1" customWidth="1"/>
    <col min="15626" max="15626" width="27" style="1" customWidth="1"/>
    <col min="15627" max="15627" width="28.85546875" style="1" customWidth="1"/>
    <col min="15628" max="15628" width="34" style="1" customWidth="1"/>
    <col min="15629" max="15631" width="0" style="1" hidden="1" customWidth="1"/>
    <col min="15632" max="15876" width="9.140625" style="1"/>
    <col min="15877" max="15877" width="10.140625" style="1" customWidth="1"/>
    <col min="15878" max="15878" width="33.5703125" style="1" customWidth="1"/>
    <col min="15879" max="15879" width="19" style="1" customWidth="1"/>
    <col min="15880" max="15880" width="13.28515625" style="1" customWidth="1"/>
    <col min="15881" max="15881" width="10.42578125" style="1" customWidth="1"/>
    <col min="15882" max="15882" width="27" style="1" customWidth="1"/>
    <col min="15883" max="15883" width="28.85546875" style="1" customWidth="1"/>
    <col min="15884" max="15884" width="34" style="1" customWidth="1"/>
    <col min="15885" max="15887" width="0" style="1" hidden="1" customWidth="1"/>
    <col min="15888" max="16132" width="9.140625" style="1"/>
    <col min="16133" max="16133" width="10.140625" style="1" customWidth="1"/>
    <col min="16134" max="16134" width="33.5703125" style="1" customWidth="1"/>
    <col min="16135" max="16135" width="19" style="1" customWidth="1"/>
    <col min="16136" max="16136" width="13.28515625" style="1" customWidth="1"/>
    <col min="16137" max="16137" width="10.42578125" style="1" customWidth="1"/>
    <col min="16138" max="16138" width="27" style="1" customWidth="1"/>
    <col min="16139" max="16139" width="28.85546875" style="1" customWidth="1"/>
    <col min="16140" max="16140" width="34" style="1" customWidth="1"/>
    <col min="16141" max="16143" width="0" style="1" hidden="1" customWidth="1"/>
    <col min="16144" max="16384" width="9.140625" style="1"/>
  </cols>
  <sheetData>
    <row r="1" spans="1:21" ht="19.5" customHeight="1" x14ac:dyDescent="0.3">
      <c r="K1" s="2"/>
    </row>
    <row r="2" spans="1:21" ht="19.5" customHeight="1" x14ac:dyDescent="0.3">
      <c r="K2" s="2"/>
    </row>
    <row r="3" spans="1:21" ht="18.75" x14ac:dyDescent="0.3">
      <c r="A3" s="2"/>
      <c r="B3" s="2"/>
      <c r="C3" s="2"/>
      <c r="D3" s="2"/>
      <c r="E3" s="2"/>
      <c r="F3" s="2"/>
      <c r="G3" s="2"/>
      <c r="H3" s="4"/>
      <c r="I3" s="4"/>
      <c r="J3" s="4"/>
    </row>
    <row r="4" spans="1:21" ht="18.75" customHeight="1" x14ac:dyDescent="0.3">
      <c r="B4" s="2"/>
      <c r="C4" s="5" t="s">
        <v>31</v>
      </c>
      <c r="E4" s="2"/>
      <c r="F4" s="2"/>
      <c r="G4" s="2"/>
      <c r="H4" s="4"/>
      <c r="I4" s="4"/>
      <c r="J4" s="4"/>
    </row>
    <row r="5" spans="1:21" ht="18.75" x14ac:dyDescent="0.3">
      <c r="A5" s="2"/>
      <c r="B5" s="2"/>
      <c r="C5" s="2"/>
      <c r="D5" s="2"/>
      <c r="E5" s="2"/>
      <c r="F5" s="2"/>
      <c r="G5" s="2"/>
      <c r="H5" s="4"/>
      <c r="I5" s="4"/>
      <c r="J5" s="4"/>
    </row>
    <row r="6" spans="1:21" ht="39.75" customHeight="1" x14ac:dyDescent="0.2">
      <c r="A6" s="28" t="str">
        <f>'[1]калькуляция 2015'!$A$11</f>
        <v xml:space="preserve">Перечень услуг </v>
      </c>
      <c r="B6" s="29"/>
      <c r="C6" s="29"/>
      <c r="D6" s="29"/>
      <c r="E6" s="29"/>
      <c r="F6" s="32" t="s">
        <v>30</v>
      </c>
      <c r="G6" s="34" t="s">
        <v>0</v>
      </c>
      <c r="H6" s="32" t="s">
        <v>16</v>
      </c>
      <c r="I6" s="32" t="s">
        <v>17</v>
      </c>
      <c r="J6" s="32" t="str">
        <f>'[1]калькуляция 2015'!G11</f>
        <v>Нормативно-правовой акт по утверждению цены</v>
      </c>
      <c r="K6" s="32" t="s">
        <v>1</v>
      </c>
      <c r="L6" s="36" t="s">
        <v>2</v>
      </c>
      <c r="M6" s="37"/>
      <c r="N6" s="37"/>
      <c r="O6" s="38"/>
      <c r="P6" s="7"/>
    </row>
    <row r="7" spans="1:21" ht="258.75" customHeight="1" x14ac:dyDescent="0.2">
      <c r="A7" s="30"/>
      <c r="B7" s="31"/>
      <c r="C7" s="31"/>
      <c r="D7" s="31"/>
      <c r="E7" s="31"/>
      <c r="F7" s="33"/>
      <c r="G7" s="35"/>
      <c r="H7" s="33"/>
      <c r="I7" s="33"/>
      <c r="J7" s="33"/>
      <c r="K7" s="33"/>
      <c r="L7" s="39"/>
      <c r="M7" s="40"/>
      <c r="N7" s="40"/>
      <c r="O7" s="41"/>
      <c r="P7" s="7"/>
    </row>
    <row r="8" spans="1:21" s="6" customFormat="1" ht="104.25" customHeight="1" x14ac:dyDescent="0.3">
      <c r="A8" s="42" t="s">
        <v>3</v>
      </c>
      <c r="B8" s="42"/>
      <c r="C8" s="42"/>
      <c r="D8" s="42"/>
      <c r="E8" s="42"/>
      <c r="F8" s="8"/>
      <c r="G8" s="9">
        <v>13.15</v>
      </c>
      <c r="H8" s="10" t="s">
        <v>15</v>
      </c>
      <c r="I8" s="10">
        <v>0.5</v>
      </c>
      <c r="J8" s="11" t="s">
        <v>29</v>
      </c>
      <c r="K8" s="12">
        <f>G8*I8*6</f>
        <v>39.450000000000003</v>
      </c>
      <c r="L8" s="12">
        <f>G8*I8*6</f>
        <v>39.450000000000003</v>
      </c>
      <c r="M8" s="13" t="e">
        <f>G8*J8*6</f>
        <v>#VALUE!</v>
      </c>
      <c r="N8" s="13" t="e">
        <f>H8*K8*6</f>
        <v>#VALUE!</v>
      </c>
      <c r="O8" s="13" t="e">
        <f>I8*#REF!*6</f>
        <v>#REF!</v>
      </c>
    </row>
    <row r="9" spans="1:21" s="6" customFormat="1" ht="23.25" customHeight="1" x14ac:dyDescent="0.3">
      <c r="A9" s="27" t="s">
        <v>4</v>
      </c>
      <c r="B9" s="27"/>
      <c r="C9" s="27"/>
      <c r="D9" s="27"/>
      <c r="E9" s="27"/>
      <c r="F9" s="8"/>
      <c r="G9" s="9"/>
      <c r="H9" s="10"/>
      <c r="I9" s="10"/>
      <c r="J9" s="14"/>
      <c r="K9" s="12"/>
      <c r="L9" s="12"/>
      <c r="M9" s="9"/>
      <c r="N9" s="15"/>
      <c r="O9" s="9"/>
    </row>
    <row r="10" spans="1:21" s="6" customFormat="1" ht="66.75" customHeight="1" x14ac:dyDescent="0.3">
      <c r="A10" s="42" t="s">
        <v>19</v>
      </c>
      <c r="B10" s="42"/>
      <c r="C10" s="42"/>
      <c r="D10" s="42"/>
      <c r="E10" s="42"/>
      <c r="F10" s="16">
        <v>2.6100000000000002E-2</v>
      </c>
      <c r="G10" s="9">
        <v>2360.7199999999998</v>
      </c>
      <c r="H10" s="17">
        <v>0.5</v>
      </c>
      <c r="I10" s="17">
        <v>0.5</v>
      </c>
      <c r="J10" s="26" t="s">
        <v>21</v>
      </c>
      <c r="K10" s="12">
        <f>F10*G10*H10*I10*6</f>
        <v>92.422188000000006</v>
      </c>
      <c r="L10" s="12">
        <f>F10*G10*I10*6</f>
        <v>184.84437600000001</v>
      </c>
      <c r="M10" s="18" t="e">
        <f>G10*I10*J10*6</f>
        <v>#VALUE!</v>
      </c>
      <c r="N10" s="15" t="e">
        <f>I10*J10*#REF!*6</f>
        <v>#VALUE!</v>
      </c>
      <c r="O10" s="18" t="e">
        <f>I10*K10*#REF!*6</f>
        <v>#REF!</v>
      </c>
    </row>
    <row r="11" spans="1:21" s="6" customFormat="1" ht="34.5" customHeight="1" x14ac:dyDescent="0.3">
      <c r="A11" s="27" t="s">
        <v>5</v>
      </c>
      <c r="B11" s="27"/>
      <c r="C11" s="27"/>
      <c r="D11" s="27"/>
      <c r="E11" s="27"/>
      <c r="F11" s="9"/>
      <c r="G11" s="9"/>
      <c r="H11" s="17"/>
      <c r="I11" s="17"/>
      <c r="J11" s="19"/>
      <c r="K11" s="12">
        <f>K12+K13</f>
        <v>126.26576799999998</v>
      </c>
      <c r="L11" s="12">
        <f>L12+L13</f>
        <v>252.53153599999996</v>
      </c>
      <c r="M11" s="15">
        <f>M12+M13</f>
        <v>37.653483999999992</v>
      </c>
      <c r="N11" s="15" t="e">
        <f>N12+N13</f>
        <v>#VALUE!</v>
      </c>
      <c r="O11" s="15" t="e">
        <f>O12+O13</f>
        <v>#VALUE!</v>
      </c>
    </row>
    <row r="12" spans="1:21" s="6" customFormat="1" ht="63.75" customHeight="1" x14ac:dyDescent="0.3">
      <c r="A12" s="46" t="s">
        <v>6</v>
      </c>
      <c r="B12" s="47"/>
      <c r="C12" s="47"/>
      <c r="D12" s="47"/>
      <c r="E12" s="48"/>
      <c r="F12" s="16">
        <v>1.91</v>
      </c>
      <c r="G12" s="9">
        <v>53.36</v>
      </c>
      <c r="H12" s="20">
        <v>0.5</v>
      </c>
      <c r="I12" s="20">
        <v>1</v>
      </c>
      <c r="J12" s="19" t="s">
        <v>20</v>
      </c>
      <c r="K12" s="12">
        <f t="shared" ref="K12:K17" si="0">F12*G12*H12*I12</f>
        <v>50.958799999999997</v>
      </c>
      <c r="L12" s="12">
        <f t="shared" ref="L12:L17" si="1">F12*G12*I12</f>
        <v>101.91759999999999</v>
      </c>
      <c r="M12" s="21"/>
      <c r="N12" s="13" t="e">
        <f>I12*J12*#REF!</f>
        <v>#VALUE!</v>
      </c>
      <c r="O12" s="21"/>
    </row>
    <row r="13" spans="1:21" s="6" customFormat="1" ht="61.5" customHeight="1" x14ac:dyDescent="0.3">
      <c r="A13" s="46" t="s">
        <v>7</v>
      </c>
      <c r="B13" s="47"/>
      <c r="C13" s="47"/>
      <c r="D13" s="47"/>
      <c r="E13" s="48"/>
      <c r="F13" s="16">
        <v>6.3799999999999996E-2</v>
      </c>
      <c r="G13" s="9">
        <f>G10</f>
        <v>2360.7199999999998</v>
      </c>
      <c r="H13" s="20">
        <v>0.5</v>
      </c>
      <c r="I13" s="20">
        <v>1</v>
      </c>
      <c r="J13" s="19" t="s">
        <v>20</v>
      </c>
      <c r="K13" s="12">
        <f t="shared" si="0"/>
        <v>75.306967999999983</v>
      </c>
      <c r="L13" s="12">
        <f t="shared" si="1"/>
        <v>150.61393599999997</v>
      </c>
      <c r="M13" s="13">
        <f>H13*I13*K13</f>
        <v>37.653483999999992</v>
      </c>
      <c r="N13" s="13" t="e">
        <f>I13*J13*#REF!</f>
        <v>#VALUE!</v>
      </c>
      <c r="O13" s="13" t="e">
        <f>J13*K13*L13</f>
        <v>#VALUE!</v>
      </c>
    </row>
    <row r="14" spans="1:21" s="6" customFormat="1" ht="64.5" customHeight="1" x14ac:dyDescent="0.3">
      <c r="A14" s="27" t="s">
        <v>8</v>
      </c>
      <c r="B14" s="27"/>
      <c r="C14" s="27"/>
      <c r="D14" s="27"/>
      <c r="E14" s="27"/>
      <c r="F14" s="9">
        <v>2.97</v>
      </c>
      <c r="G14" s="9">
        <f>G12</f>
        <v>53.36</v>
      </c>
      <c r="H14" s="17">
        <v>0.5</v>
      </c>
      <c r="I14" s="17">
        <v>1</v>
      </c>
      <c r="J14" s="19" t="s">
        <v>22</v>
      </c>
      <c r="K14" s="12">
        <f t="shared" si="0"/>
        <v>79.23960000000001</v>
      </c>
      <c r="L14" s="12">
        <f t="shared" si="1"/>
        <v>158.47920000000002</v>
      </c>
      <c r="M14" s="18" t="e">
        <f>G14*I14*J14</f>
        <v>#VALUE!</v>
      </c>
      <c r="N14" s="15" t="e">
        <f>I14*J14*#REF!</f>
        <v>#VALUE!</v>
      </c>
      <c r="O14" s="18" t="e">
        <f>I14*K14*#REF!</f>
        <v>#REF!</v>
      </c>
      <c r="U14" s="6" t="s">
        <v>12</v>
      </c>
    </row>
    <row r="15" spans="1:21" s="6" customFormat="1" ht="60.75" customHeight="1" x14ac:dyDescent="0.3">
      <c r="A15" s="27" t="s">
        <v>9</v>
      </c>
      <c r="B15" s="27"/>
      <c r="C15" s="27"/>
      <c r="D15" s="27"/>
      <c r="E15" s="27"/>
      <c r="F15" s="9">
        <v>139</v>
      </c>
      <c r="G15" s="9">
        <v>2.84</v>
      </c>
      <c r="H15" s="17">
        <v>0.5</v>
      </c>
      <c r="I15" s="17">
        <v>0.9</v>
      </c>
      <c r="J15" s="19" t="s">
        <v>26</v>
      </c>
      <c r="K15" s="12">
        <f t="shared" si="0"/>
        <v>177.642</v>
      </c>
      <c r="L15" s="12">
        <f t="shared" si="1"/>
        <v>355.28399999999999</v>
      </c>
      <c r="M15" s="21" t="e">
        <f>G15*I15*J15</f>
        <v>#VALUE!</v>
      </c>
      <c r="N15" s="13" t="e">
        <f>I15*J15*#REF!</f>
        <v>#VALUE!</v>
      </c>
      <c r="O15" s="21" t="e">
        <f>I15*K15*#REF!</f>
        <v>#REF!</v>
      </c>
    </row>
    <row r="16" spans="1:21" s="6" customFormat="1" ht="65.25" customHeight="1" x14ac:dyDescent="0.3">
      <c r="A16" s="27" t="s">
        <v>10</v>
      </c>
      <c r="B16" s="27"/>
      <c r="C16" s="27"/>
      <c r="D16" s="27"/>
      <c r="E16" s="27"/>
      <c r="F16" s="9">
        <v>4.88</v>
      </c>
      <c r="G16" s="9">
        <v>57.53</v>
      </c>
      <c r="H16" s="17">
        <v>0.5</v>
      </c>
      <c r="I16" s="17">
        <v>1</v>
      </c>
      <c r="J16" s="19" t="s">
        <v>23</v>
      </c>
      <c r="K16" s="12">
        <f t="shared" si="0"/>
        <v>140.3732</v>
      </c>
      <c r="L16" s="12">
        <f t="shared" si="1"/>
        <v>280.74639999999999</v>
      </c>
      <c r="M16" s="18" t="e">
        <f>G16*I16*J16</f>
        <v>#VALUE!</v>
      </c>
      <c r="N16" s="15" t="e">
        <f>I16*J16*#REF!</f>
        <v>#VALUE!</v>
      </c>
      <c r="O16" s="18" t="e">
        <f>I16*K16*#REF!</f>
        <v>#REF!</v>
      </c>
    </row>
    <row r="17" spans="1:15" s="6" customFormat="1" ht="66" customHeight="1" x14ac:dyDescent="0.3">
      <c r="A17" s="49" t="s">
        <v>14</v>
      </c>
      <c r="B17" s="50"/>
      <c r="C17" s="50"/>
      <c r="D17" s="50"/>
      <c r="E17" s="51"/>
      <c r="F17" s="9">
        <v>4.8500000000000001E-2</v>
      </c>
      <c r="G17" s="9">
        <v>2167.5300000000002</v>
      </c>
      <c r="H17" s="17">
        <v>0.5</v>
      </c>
      <c r="I17" s="17">
        <v>1</v>
      </c>
      <c r="J17" s="19" t="s">
        <v>24</v>
      </c>
      <c r="K17" s="12">
        <f t="shared" si="0"/>
        <v>52.562602500000004</v>
      </c>
      <c r="L17" s="12">
        <f t="shared" si="1"/>
        <v>105.12520500000001</v>
      </c>
      <c r="M17" s="18"/>
      <c r="N17" s="15"/>
      <c r="O17" s="18"/>
    </row>
    <row r="18" spans="1:15" ht="43.5" customHeight="1" x14ac:dyDescent="0.3">
      <c r="A18" s="42" t="s">
        <v>11</v>
      </c>
      <c r="B18" s="42"/>
      <c r="C18" s="42"/>
      <c r="D18" s="42"/>
      <c r="E18" s="42"/>
      <c r="F18" s="8"/>
      <c r="G18" s="9"/>
      <c r="H18" s="8"/>
      <c r="I18" s="8"/>
      <c r="J18" s="8"/>
      <c r="K18" s="22">
        <f>K8+K10+K11+K14+K15+K16+K17-7.96</f>
        <v>699.99535849999995</v>
      </c>
      <c r="L18" s="22">
        <f>L8+L10+L11+L14+L15+L16+L17-6.46</f>
        <v>1370.0007170000001</v>
      </c>
      <c r="M18" s="22" t="e">
        <f>SUM(M8:M16)</f>
        <v>#VALUE!</v>
      </c>
      <c r="N18" s="22" t="e">
        <f>SUM(N8:N16)</f>
        <v>#VALUE!</v>
      </c>
      <c r="O18" s="22" t="e">
        <f>SUM(O8:O16)</f>
        <v>#REF!</v>
      </c>
    </row>
    <row r="19" spans="1:15" ht="32.25" customHeight="1" x14ac:dyDescent="0.3">
      <c r="A19" s="43" t="s">
        <v>28</v>
      </c>
      <c r="B19" s="44"/>
      <c r="C19" s="44"/>
      <c r="D19" s="44"/>
      <c r="E19" s="45"/>
      <c r="F19" s="8"/>
      <c r="G19" s="9"/>
      <c r="H19" s="8"/>
      <c r="I19" s="8"/>
      <c r="J19" s="8"/>
      <c r="K19" s="8">
        <v>680</v>
      </c>
      <c r="L19" s="8">
        <v>1330</v>
      </c>
      <c r="M19" s="23"/>
      <c r="N19" s="23"/>
      <c r="O19" s="23"/>
    </row>
    <row r="20" spans="1:15" ht="32.25" customHeight="1" x14ac:dyDescent="0.3">
      <c r="A20" s="43" t="s">
        <v>18</v>
      </c>
      <c r="B20" s="44"/>
      <c r="C20" s="44"/>
      <c r="D20" s="44"/>
      <c r="E20" s="45"/>
      <c r="F20" s="8"/>
      <c r="G20" s="9"/>
      <c r="H20" s="8"/>
      <c r="I20" s="8"/>
      <c r="J20" s="8"/>
      <c r="K20" s="8">
        <f>K18/K19*100-100</f>
        <v>2.9404938970588148</v>
      </c>
      <c r="L20" s="25">
        <f>L18/L19*100-100</f>
        <v>3.007572706766922</v>
      </c>
      <c r="M20" s="23"/>
      <c r="N20" s="23"/>
      <c r="O20" s="23"/>
    </row>
    <row r="21" spans="1:15" ht="21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24"/>
      <c r="L21" s="14"/>
      <c r="M21" s="14"/>
      <c r="N21" s="14"/>
      <c r="O21" s="14"/>
    </row>
    <row r="22" spans="1:15" ht="24.75" customHeight="1" x14ac:dyDescent="0.3">
      <c r="A22" s="14" t="s">
        <v>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5" customHeight="1" x14ac:dyDescent="0.2">
      <c r="A23" s="3"/>
    </row>
    <row r="32" spans="1:15" ht="12.75" customHeight="1" x14ac:dyDescent="0.2">
      <c r="A32" s="6"/>
    </row>
  </sheetData>
  <mergeCells count="21">
    <mergeCell ref="A11:E11"/>
    <mergeCell ref="A6:E7"/>
    <mergeCell ref="F6:F7"/>
    <mergeCell ref="G6:G7"/>
    <mergeCell ref="H6:H7"/>
    <mergeCell ref="K6:K7"/>
    <mergeCell ref="L6:O7"/>
    <mergeCell ref="A8:E8"/>
    <mergeCell ref="A9:E9"/>
    <mergeCell ref="A10:E10"/>
    <mergeCell ref="I6:I7"/>
    <mergeCell ref="J6:J7"/>
    <mergeCell ref="A18:E18"/>
    <mergeCell ref="A19:E19"/>
    <mergeCell ref="A20:E20"/>
    <mergeCell ref="A12:E12"/>
    <mergeCell ref="A13:E13"/>
    <mergeCell ref="A14:E14"/>
    <mergeCell ref="A15:E15"/>
    <mergeCell ref="A16:E16"/>
    <mergeCell ref="A17:E17"/>
  </mergeCells>
  <pageMargins left="0.78740157480314965" right="0.39370078740157483" top="0.78740157480314965" bottom="0.39370078740157483" header="0.51181102362204722" footer="0.5118110236220472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общ 1 полугод 2025</vt:lpstr>
      <vt:lpstr>Расчет общ 2 полугод 2025</vt:lpstr>
      <vt:lpstr>'Расчет общ 1 полугод 2025'!Область_печати</vt:lpstr>
      <vt:lpstr>'Расчет общ 2 полугод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2024-12-22T07:53:10Z</dcterms:modified>
</cp:coreProperties>
</file>